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4\"/>
    </mc:Choice>
  </mc:AlternateContent>
  <bookViews>
    <workbookView xWindow="0" yWindow="765" windowWidth="15195" windowHeight="7725" tabRatio="781"/>
  </bookViews>
  <sheets>
    <sheet name="u STUDENOME" sheetId="7" r:id="rId1"/>
    <sheet name="u STUDENOME 2024.-prema svotama" sheetId="6" r:id="rId2"/>
    <sheet name="u STUDENOME 2024.-svote bez MU" sheetId="8" r:id="rId3"/>
    <sheet name="DOM u STUDENOME 2024." sheetId="11" r:id="rId4"/>
    <sheet name="kontrola (2)" sheetId="14" state="hidden" r:id="rId5"/>
  </sheets>
  <definedNames>
    <definedName name="_xlnm.Print_Area" localSheetId="3">'DOM u STUDENOME 2024.'!$A$1:$G$37</definedName>
    <definedName name="_xlnm.Print_Area" localSheetId="0">'u STUDENOME'!$A$1:$G$57</definedName>
    <definedName name="_xlnm.Print_Area" localSheetId="1">'u STUDENOME 2024.-prema svotama'!$A$1:$R$77</definedName>
    <definedName name="_xlnm.Print_Area" localSheetId="2">'u STUDENOME 2024.-svote bez MU'!$A$1:$R$73</definedName>
  </definedNames>
  <calcPr calcId="162913"/>
</workbook>
</file>

<file path=xl/calcChain.xml><?xml version="1.0" encoding="utf-8"?>
<calcChain xmlns="http://schemas.openxmlformats.org/spreadsheetml/2006/main">
  <c r="S48" i="7" l="1"/>
  <c r="U23" i="7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R48" i="7" s="1"/>
  <c r="E28" i="7"/>
  <c r="J11" i="8"/>
  <c r="A45" i="8"/>
  <c r="E36" i="7"/>
  <c r="E21" i="7"/>
  <c r="V50" i="7" l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<sst xmlns="http://schemas.openxmlformats.org/spreadsheetml/2006/main" count="530" uniqueCount="170">
  <si>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</si>
  <si>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</si>
  <si>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</si>
  <si>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</si>
  <si>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</si>
  <si>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</si>
  <si>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</si>
  <si>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</si>
  <si>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</si>
  <si>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</si>
  <si>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</si>
  <si>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</si>
  <si>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</si>
  <si>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</si>
  <si>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</si>
  <si>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</si>
  <si>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</si>
  <si>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</si>
  <si>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</si>
  <si>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</si>
  <si>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</si>
  <si>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</si>
  <si>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</si>
  <si>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</si>
  <si>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</si>
  <si>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</si>
  <si>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</si>
  <si>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</si>
  <si>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</si>
  <si>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</si>
  <si>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</si>
  <si>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</si>
  <si>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</si>
  <si>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</si>
  <si>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</si>
  <si>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</si>
  <si>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</si>
  <si>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</si>
  <si>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</si>
  <si>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</si>
  <si>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</si>
  <si>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</si>
  <si>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</si>
  <si>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</si>
  <si>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</si>
  <si>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</si>
  <si>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</si>
  <si>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</si>
  <si>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</si>
  <si>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</si>
  <si>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</si>
  <si>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</si>
  <si>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</si>
  <si>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</si>
  <si>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</si>
  <si>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</si>
  <si>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</si>
  <si>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</si>
  <si>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</si>
  <si>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</si>
  <si>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</si>
  <si>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</si>
  <si>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</si>
  <si>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</si>
  <si>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</si>
  <si>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</si>
  <si>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</si>
  <si>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</si>
  <si>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</si>
  <si>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</si>
  <si>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</si>
  <si>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</si>
  <si>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</si>
  <si>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</si>
  <si>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</si>
  <si>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</si>
  <si>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</si>
  <si>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</si>
  <si>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</si>
  <si>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</si>
  <si>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</si>
  <si>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</si>
  <si>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</si>
  <si>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</si>
  <si>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</si>
  <si>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</si>
  <si>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</si>
  <si>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</si>
  <si>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</si>
  <si>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</si>
  <si>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</si>
  <si>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</si>
  <si>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</si>
  <si>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</si>
  <si>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</si>
  <si>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</si>
  <si>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</si>
  <si>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</si>
  <si>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</si>
  <si>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</si>
  <si>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</si>
  <si>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</si>
  <si>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</si>
  <si>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</si>
  <si>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</si>
  <si>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</si>
  <si>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</si>
  <si>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</si>
  <si>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</si>
  <si>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</si>
  <si>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</si>
  <si>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</si>
  <si>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</si>
  <si>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</si>
  <si>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</si>
  <si>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</si>
  <si>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</si>
  <si>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</si>
  <si>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</si>
  <si>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</si>
  <si>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</si>
  <si>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</si>
  <si>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</si>
  <si>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</si>
  <si>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</si>
  <si>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</si>
  <si>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</si>
  <si>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</si>
  <si>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</si>
  <si>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</si>
  <si>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</si>
  <si>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</si>
  <si>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</si>
  <si>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</si>
  <si>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</si>
  <si>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</si>
  <si>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</si>
  <si>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</si>
  <si>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</si>
  <si>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</si>
  <si>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Od siječnja 2024. u primjeni je članak 1. Zakona o izmjenama Zakona o dodatku na mirovine ostvarene prema Zakonu o mirovinskom osiguranju (NN 156/23).</t>
  </si>
  <si>
    <t>-</t>
  </si>
  <si>
    <t>za listopad 2024. (isplata u studenome 2024.)</t>
  </si>
  <si>
    <t>80 02</t>
  </si>
  <si>
    <t>34 09 14</t>
  </si>
  <si>
    <t>68 01</t>
  </si>
  <si>
    <t>79 00</t>
  </si>
  <si>
    <t>73 11</t>
  </si>
  <si>
    <t>78 10</t>
  </si>
  <si>
    <t>71 10</t>
  </si>
  <si>
    <t>31 08 03</t>
  </si>
  <si>
    <t>80 06</t>
  </si>
  <si>
    <t>42 04 16</t>
  </si>
  <si>
    <t>69 11</t>
  </si>
  <si>
    <t>24 06 27</t>
  </si>
  <si>
    <t>79 06</t>
  </si>
  <si>
    <t>31 01 18</t>
  </si>
  <si>
    <t>34 03 17</t>
  </si>
  <si>
    <t>73 08</t>
  </si>
  <si>
    <t>31 08 14</t>
  </si>
  <si>
    <t>25 08 10</t>
  </si>
  <si>
    <t>31 06 01</t>
  </si>
  <si>
    <t>33 03 09</t>
  </si>
  <si>
    <t>71 08</t>
  </si>
  <si>
    <t>25 05 09</t>
  </si>
  <si>
    <t xml:space="preserve"> 74 00</t>
  </si>
  <si>
    <t>31 05 21</t>
  </si>
  <si>
    <t>78 09</t>
  </si>
  <si>
    <t xml:space="preserve">        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</si>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</sst>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tabSelected="1" zoomScaleNormal="100" workbookViewId="0"/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41" t="s">
        <v>22</v>
      </c>
      <c r="B5" s="241"/>
      <c r="C5" s="241"/>
      <c r="D5" s="241"/>
      <c r="E5" s="241"/>
      <c r="F5" s="241"/>
      <c r="G5" s="241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41" t="s">
        <v>142</v>
      </c>
      <c r="B6" s="241"/>
      <c r="C6" s="241"/>
      <c r="D6" s="241"/>
      <c r="E6" s="241"/>
      <c r="F6" s="241"/>
      <c r="G6" s="241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42" t="s">
        <v>113</v>
      </c>
      <c r="F7" s="242"/>
      <c r="G7" s="242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45" t="s">
        <v>23</v>
      </c>
      <c r="B8" s="247" t="s">
        <v>117</v>
      </c>
      <c r="C8" s="244" t="s">
        <v>119</v>
      </c>
      <c r="D8" s="244" t="s">
        <v>120</v>
      </c>
      <c r="E8" s="240" t="s">
        <v>24</v>
      </c>
      <c r="F8" s="240"/>
      <c r="G8" s="240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46"/>
      <c r="B9" s="247"/>
      <c r="C9" s="244"/>
      <c r="D9" s="244"/>
      <c r="E9" s="86" t="s">
        <v>118</v>
      </c>
      <c r="F9" s="190" t="s">
        <v>121</v>
      </c>
      <c r="G9" s="190" t="s">
        <v>120</v>
      </c>
      <c r="Q9" s="279" t="s">
        <v>64</v>
      </c>
      <c r="Y9" s="42" t="s">
        <v>133</v>
      </c>
      <c r="Z9" s="280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81" t="s">
        <v>130</v>
      </c>
      <c r="Z10" s="282" t="s">
        <v>130</v>
      </c>
      <c r="AA10" s="280"/>
      <c r="AB10" s="280"/>
      <c r="AC10" s="280"/>
      <c r="AD10" s="280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79" t="s">
        <v>65</v>
      </c>
      <c r="X11" s="42"/>
      <c r="Y11" s="283" t="s">
        <v>131</v>
      </c>
      <c r="Z11" s="284" t="s">
        <v>132</v>
      </c>
      <c r="AA11" s="280"/>
      <c r="AB11" s="280"/>
      <c r="AC11" s="280"/>
      <c r="AD11" s="280"/>
    </row>
    <row r="12" spans="1:30" ht="20.25" customHeight="1" x14ac:dyDescent="0.2">
      <c r="A12" s="182" t="s">
        <v>114</v>
      </c>
      <c r="B12" s="72">
        <f>R12</f>
        <v>506481</v>
      </c>
      <c r="C12" s="73">
        <f>S12</f>
        <v>539.11</v>
      </c>
      <c r="D12" s="73">
        <f>Y12</f>
        <v>520.14</v>
      </c>
      <c r="E12" s="71">
        <f>T12</f>
        <v>408154</v>
      </c>
      <c r="F12" s="73">
        <f>U12</f>
        <v>632.26</v>
      </c>
      <c r="G12" s="73">
        <f>Z12</f>
        <v>627.09</v>
      </c>
      <c r="Q12" s="41" t="s">
        <v>51</v>
      </c>
      <c r="R12" s="41">
        <v>506481</v>
      </c>
      <c r="S12" s="41">
        <v>539.11</v>
      </c>
      <c r="T12" s="285">
        <v>408154</v>
      </c>
      <c r="U12" s="285">
        <v>632.26</v>
      </c>
      <c r="X12" s="42"/>
      <c r="Y12" s="42">
        <v>520.14</v>
      </c>
      <c r="Z12" s="280">
        <v>627.09</v>
      </c>
      <c r="AA12" s="280"/>
      <c r="AB12" s="280"/>
      <c r="AC12" s="280"/>
      <c r="AD12" s="280"/>
    </row>
    <row r="13" spans="1:30" ht="20.25" customHeight="1" x14ac:dyDescent="0.2">
      <c r="A13" s="183" t="s">
        <v>37</v>
      </c>
      <c r="B13" s="74">
        <f>R14</f>
        <v>57447</v>
      </c>
      <c r="C13" s="75">
        <f>S14</f>
        <v>681.48</v>
      </c>
      <c r="D13" s="75">
        <f>Y14</f>
        <v>677.98</v>
      </c>
      <c r="E13" s="76">
        <f>T14</f>
        <v>50833</v>
      </c>
      <c r="F13" s="75">
        <f>U14</f>
        <v>715.4</v>
      </c>
      <c r="G13" s="75">
        <f>Z14</f>
        <v>712.67</v>
      </c>
      <c r="Q13" s="41" t="s">
        <v>52</v>
      </c>
      <c r="R13" s="41">
        <v>212669</v>
      </c>
      <c r="S13" s="41">
        <v>517.35</v>
      </c>
      <c r="T13" s="285">
        <v>176957</v>
      </c>
      <c r="U13" s="285">
        <v>572.11</v>
      </c>
      <c r="X13" s="42"/>
      <c r="Y13" s="42">
        <v>507.35</v>
      </c>
      <c r="Z13" s="280">
        <v>565.44000000000005</v>
      </c>
      <c r="AA13" s="280"/>
      <c r="AB13" s="280"/>
      <c r="AC13" s="280"/>
      <c r="AD13" s="280"/>
    </row>
    <row r="14" spans="1:30" ht="20.25" customHeight="1" x14ac:dyDescent="0.2">
      <c r="A14" s="183" t="s">
        <v>68</v>
      </c>
      <c r="B14" s="74">
        <f>R16</f>
        <v>74492</v>
      </c>
      <c r="C14" s="75">
        <f>S16</f>
        <v>473.4</v>
      </c>
      <c r="D14" s="75">
        <f>Y16</f>
        <v>452.64</v>
      </c>
      <c r="E14" s="76">
        <f>T16</f>
        <v>64640</v>
      </c>
      <c r="F14" s="75">
        <f>U16</f>
        <v>531.74</v>
      </c>
      <c r="G14" s="75">
        <f>Z16</f>
        <v>517.04</v>
      </c>
      <c r="Q14" s="41" t="s">
        <v>53</v>
      </c>
      <c r="R14" s="41">
        <v>57447</v>
      </c>
      <c r="S14" s="41">
        <v>681.48</v>
      </c>
      <c r="T14" s="285">
        <v>50833</v>
      </c>
      <c r="U14" s="285">
        <v>715.4</v>
      </c>
      <c r="X14" s="42"/>
      <c r="Y14" s="42">
        <v>677.98</v>
      </c>
      <c r="Z14" s="280">
        <v>712.67</v>
      </c>
      <c r="AA14" s="280"/>
      <c r="AB14" s="280"/>
      <c r="AC14" s="280"/>
      <c r="AD14" s="280"/>
    </row>
    <row r="15" spans="1:30" ht="15.75" x14ac:dyDescent="0.2">
      <c r="A15" s="143" t="s">
        <v>27</v>
      </c>
      <c r="B15" s="144">
        <f>R18</f>
        <v>638420</v>
      </c>
      <c r="C15" s="145">
        <f>S18</f>
        <v>544.26</v>
      </c>
      <c r="D15" s="145">
        <f>Y18</f>
        <v>528.04</v>
      </c>
      <c r="E15" s="150">
        <f>T18</f>
        <v>523627</v>
      </c>
      <c r="F15" s="145">
        <f>U18</f>
        <v>627.91999999999996</v>
      </c>
      <c r="G15" s="145">
        <f>Z18</f>
        <v>622.83000000000004</v>
      </c>
      <c r="Q15" s="41" t="s">
        <v>54</v>
      </c>
      <c r="R15" s="41">
        <v>390</v>
      </c>
      <c r="S15" s="41">
        <v>563.46</v>
      </c>
      <c r="T15" s="285">
        <v>383</v>
      </c>
      <c r="U15" s="285">
        <v>565.32000000000005</v>
      </c>
      <c r="X15" s="42"/>
      <c r="Y15" s="42">
        <v>563.15</v>
      </c>
      <c r="Z15" s="280">
        <v>565.03</v>
      </c>
      <c r="AA15" s="280"/>
      <c r="AB15" s="280"/>
      <c r="AC15" s="280"/>
      <c r="AD15" s="280"/>
    </row>
    <row r="16" spans="1:30" ht="17.25" customHeight="1" x14ac:dyDescent="0.2">
      <c r="A16" s="184" t="s">
        <v>28</v>
      </c>
      <c r="B16" s="74">
        <f>R13</f>
        <v>212669</v>
      </c>
      <c r="C16" s="75">
        <f>S13</f>
        <v>517.35</v>
      </c>
      <c r="D16" s="75">
        <f>Y13</f>
        <v>507.35</v>
      </c>
      <c r="E16" s="76">
        <f>T13</f>
        <v>176957</v>
      </c>
      <c r="F16" s="75">
        <f>U13</f>
        <v>572.11</v>
      </c>
      <c r="G16" s="75">
        <f>Z13</f>
        <v>565.44000000000005</v>
      </c>
      <c r="Q16" s="41" t="s">
        <v>55</v>
      </c>
      <c r="R16" s="41">
        <v>74492</v>
      </c>
      <c r="S16" s="41">
        <v>473.4</v>
      </c>
      <c r="T16" s="285">
        <v>64640</v>
      </c>
      <c r="U16" s="285">
        <v>531.74</v>
      </c>
      <c r="X16" s="42"/>
      <c r="Y16" s="42">
        <v>452.64</v>
      </c>
      <c r="Z16" s="280">
        <v>517.04</v>
      </c>
      <c r="AA16" s="280"/>
      <c r="AB16" s="280"/>
      <c r="AC16" s="280"/>
      <c r="AD16" s="280"/>
    </row>
    <row r="17" spans="1:30" ht="25.5" customHeight="1" x14ac:dyDescent="0.2">
      <c r="A17" s="185" t="s">
        <v>38</v>
      </c>
      <c r="B17" s="74">
        <f>R15</f>
        <v>390</v>
      </c>
      <c r="C17" s="75">
        <f>S15</f>
        <v>563.46</v>
      </c>
      <c r="D17" s="75">
        <f>Y15</f>
        <v>563.15</v>
      </c>
      <c r="E17" s="76">
        <f>T15</f>
        <v>383</v>
      </c>
      <c r="F17" s="75">
        <f>U15</f>
        <v>565.32000000000005</v>
      </c>
      <c r="G17" s="75">
        <f>Z15</f>
        <v>565.03</v>
      </c>
      <c r="Q17" s="41" t="s">
        <v>56</v>
      </c>
      <c r="R17" s="41">
        <v>851479</v>
      </c>
      <c r="S17" s="41">
        <v>537.54</v>
      </c>
      <c r="T17" s="285">
        <v>700967</v>
      </c>
      <c r="U17" s="285">
        <v>613.79999999999995</v>
      </c>
      <c r="W17" s="42">
        <f>SUM(T12:T16)-T17</f>
        <v>0</v>
      </c>
      <c r="X17" s="42">
        <f>SUM(R17,R19,R20)-R21</f>
        <v>0</v>
      </c>
      <c r="Y17" s="42">
        <v>522.69000000000005</v>
      </c>
      <c r="Z17" s="280">
        <v>607.54999999999995</v>
      </c>
      <c r="AA17" s="41"/>
      <c r="AB17" s="42"/>
      <c r="AC17" s="280"/>
      <c r="AD17" s="280"/>
    </row>
    <row r="18" spans="1:30" ht="15.75" x14ac:dyDescent="0.2">
      <c r="A18" s="143" t="s">
        <v>29</v>
      </c>
      <c r="B18" s="144">
        <f>R17</f>
        <v>851479</v>
      </c>
      <c r="C18" s="145">
        <f>S17</f>
        <v>537.54</v>
      </c>
      <c r="D18" s="145">
        <f>Y17</f>
        <v>522.69000000000005</v>
      </c>
      <c r="E18" s="150">
        <f>T17</f>
        <v>700967</v>
      </c>
      <c r="F18" s="145">
        <f>U17</f>
        <v>613.79999999999995</v>
      </c>
      <c r="G18" s="145">
        <f>Z17</f>
        <v>607.54999999999995</v>
      </c>
      <c r="Q18" s="41" t="s">
        <v>57</v>
      </c>
      <c r="R18" s="41">
        <v>638420</v>
      </c>
      <c r="S18" s="41">
        <v>544.26</v>
      </c>
      <c r="T18" s="285">
        <v>523627</v>
      </c>
      <c r="U18" s="285">
        <v>627.91999999999996</v>
      </c>
      <c r="W18" s="42">
        <f>SUM(T12,T14,T16)-T18</f>
        <v>0</v>
      </c>
      <c r="X18" s="42"/>
      <c r="Y18" s="42">
        <v>528.04</v>
      </c>
      <c r="Z18" s="280">
        <v>622.83000000000004</v>
      </c>
      <c r="AA18" s="41"/>
      <c r="AB18" s="42"/>
      <c r="AC18" s="280"/>
      <c r="AD18" s="280"/>
    </row>
    <row r="19" spans="1:30" ht="15.75" customHeight="1" x14ac:dyDescent="0.2">
      <c r="A19" s="184" t="s">
        <v>115</v>
      </c>
      <c r="B19" s="74">
        <f>R19</f>
        <v>90301</v>
      </c>
      <c r="C19" s="75">
        <f>S19</f>
        <v>401.36</v>
      </c>
      <c r="D19" s="75">
        <f>Y19</f>
        <v>395.88</v>
      </c>
      <c r="E19" s="76">
        <f>T19</f>
        <v>85351</v>
      </c>
      <c r="F19" s="75">
        <f>U19</f>
        <v>419.05</v>
      </c>
      <c r="G19" s="75">
        <f>Z19</f>
        <v>413.99</v>
      </c>
      <c r="Q19" s="41" t="s">
        <v>58</v>
      </c>
      <c r="R19" s="41">
        <v>90301</v>
      </c>
      <c r="S19" s="41">
        <v>401.36</v>
      </c>
      <c r="T19" s="285">
        <v>85351</v>
      </c>
      <c r="U19" s="285">
        <v>419.05</v>
      </c>
      <c r="X19" s="42"/>
      <c r="Y19" s="42">
        <v>395.88</v>
      </c>
      <c r="Z19" s="280">
        <v>413.99</v>
      </c>
      <c r="AA19" s="41"/>
      <c r="AB19" s="42"/>
      <c r="AC19" s="280"/>
      <c r="AD19" s="280"/>
    </row>
    <row r="20" spans="1:30" s="28" customFormat="1" ht="15.75" customHeight="1" x14ac:dyDescent="0.2">
      <c r="A20" s="184" t="s">
        <v>116</v>
      </c>
      <c r="B20" s="74">
        <f>R20</f>
        <v>191168</v>
      </c>
      <c r="C20" s="75">
        <f>S20</f>
        <v>419.83</v>
      </c>
      <c r="D20" s="75">
        <f>Y20</f>
        <v>419.83</v>
      </c>
      <c r="E20" s="76">
        <f>T20</f>
        <v>157483</v>
      </c>
      <c r="F20" s="75">
        <f>U20</f>
        <v>483.35</v>
      </c>
      <c r="G20" s="75">
        <f>Z20</f>
        <v>483.35</v>
      </c>
      <c r="I20" s="29"/>
      <c r="P20" s="39"/>
      <c r="Q20" s="286" t="s">
        <v>59</v>
      </c>
      <c r="R20" s="286">
        <v>191168</v>
      </c>
      <c r="S20" s="286">
        <v>419.83</v>
      </c>
      <c r="T20" s="286">
        <v>157483</v>
      </c>
      <c r="U20" s="286">
        <v>483.35</v>
      </c>
      <c r="V20" s="286"/>
      <c r="W20" s="287"/>
      <c r="X20" s="287"/>
      <c r="Y20" s="287">
        <v>419.83</v>
      </c>
      <c r="Z20" s="288">
        <v>483.35</v>
      </c>
      <c r="AA20" s="286"/>
      <c r="AB20" s="287"/>
      <c r="AC20" s="288"/>
      <c r="AD20" s="288"/>
    </row>
    <row r="21" spans="1:30" ht="15.75" customHeight="1" x14ac:dyDescent="0.2">
      <c r="A21" s="143" t="s">
        <v>31</v>
      </c>
      <c r="B21" s="144">
        <f>SUM(R17,R19,R20)</f>
        <v>1132948</v>
      </c>
      <c r="C21" s="145">
        <f>S21</f>
        <v>506.83</v>
      </c>
      <c r="D21" s="145">
        <f>Y21</f>
        <v>492.76</v>
      </c>
      <c r="E21" s="150">
        <f>SUM(E18:E20)</f>
        <v>943801</v>
      </c>
      <c r="F21" s="145">
        <f>U21</f>
        <v>574.41999999999996</v>
      </c>
      <c r="G21" s="145">
        <f>Z21</f>
        <v>565.39</v>
      </c>
      <c r="I21" s="24"/>
      <c r="Q21" s="41" t="s">
        <v>60</v>
      </c>
      <c r="R21" s="41">
        <v>1132948</v>
      </c>
      <c r="S21" s="41">
        <v>506.83</v>
      </c>
      <c r="T21" s="41">
        <v>943801</v>
      </c>
      <c r="U21" s="41">
        <v>574.41999999999996</v>
      </c>
      <c r="W21" s="42">
        <f>SUM(T17,T19,T20)-T21</f>
        <v>0</v>
      </c>
      <c r="X21" s="42"/>
      <c r="Y21" s="42">
        <v>492.76</v>
      </c>
      <c r="Z21" s="280">
        <v>565.39</v>
      </c>
      <c r="AA21" s="41"/>
      <c r="AB21" s="42"/>
      <c r="AC21" s="280"/>
      <c r="AD21" s="280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89">
        <v>1228501</v>
      </c>
      <c r="S22" s="289">
        <v>553.19000000000005</v>
      </c>
      <c r="T22" s="285">
        <v>1039174</v>
      </c>
      <c r="U22" s="285">
        <v>623.01</v>
      </c>
      <c r="X22" s="42"/>
      <c r="Y22" s="42">
        <v>544.66</v>
      </c>
      <c r="Z22" s="280">
        <v>620.20000000000005</v>
      </c>
      <c r="AA22" s="41"/>
      <c r="AB22" s="42"/>
      <c r="AC22" s="280"/>
      <c r="AD22" s="280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90">
        <f>B45-B36-B28-B21-B43</f>
        <v>0</v>
      </c>
      <c r="T23" s="41">
        <f>E45-E43-E36-E28-E21</f>
        <v>0</v>
      </c>
      <c r="U23" s="291">
        <f>((E21*F21)+(E28*F28)+(E36*F36)+(E43*F43))/E45-0.01</f>
        <v>623.00622601219811</v>
      </c>
      <c r="V23" s="41">
        <f>T18-T16-T14-T12</f>
        <v>0</v>
      </c>
      <c r="X23" s="42"/>
      <c r="Y23" s="42"/>
      <c r="Z23" s="280"/>
      <c r="AA23" s="41"/>
      <c r="AB23" s="42"/>
      <c r="AC23" s="280"/>
      <c r="AD23" s="280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80"/>
      <c r="AA24" s="41"/>
      <c r="AB24" s="42"/>
      <c r="AC24" s="280"/>
      <c r="AD24" s="280"/>
    </row>
    <row r="25" spans="1:30" ht="18" customHeight="1" x14ac:dyDescent="0.2">
      <c r="A25" s="187" t="s">
        <v>114</v>
      </c>
      <c r="B25" s="71">
        <f t="shared" ref="B25:C27" si="0">R25</f>
        <v>7191</v>
      </c>
      <c r="C25" s="73">
        <f t="shared" si="0"/>
        <v>895.68</v>
      </c>
      <c r="D25" s="73">
        <f>Y25</f>
        <v>894.68</v>
      </c>
      <c r="E25" s="78">
        <f t="shared" ref="E25:F27" si="1">T25</f>
        <v>7105</v>
      </c>
      <c r="F25" s="73">
        <f t="shared" si="1"/>
        <v>899.72</v>
      </c>
      <c r="G25" s="73">
        <f>Z25</f>
        <v>898.74</v>
      </c>
      <c r="R25" s="41">
        <v>7191</v>
      </c>
      <c r="S25" s="41">
        <v>895.68</v>
      </c>
      <c r="T25" s="41">
        <v>7105</v>
      </c>
      <c r="U25" s="41">
        <v>899.72</v>
      </c>
      <c r="X25" s="42"/>
      <c r="Y25" s="42">
        <v>894.68</v>
      </c>
      <c r="Z25" s="280">
        <v>898.74</v>
      </c>
      <c r="AA25" s="41"/>
      <c r="AB25" s="42"/>
      <c r="AC25" s="280"/>
      <c r="AD25" s="280"/>
    </row>
    <row r="26" spans="1:30" ht="18" customHeight="1" x14ac:dyDescent="0.2">
      <c r="A26" s="188" t="s">
        <v>115</v>
      </c>
      <c r="B26" s="76">
        <f t="shared" si="0"/>
        <v>7711</v>
      </c>
      <c r="C26" s="75">
        <f t="shared" si="0"/>
        <v>713.52</v>
      </c>
      <c r="D26" s="75">
        <f>Y26</f>
        <v>712.16</v>
      </c>
      <c r="E26" s="79">
        <f t="shared" si="1"/>
        <v>7706</v>
      </c>
      <c r="F26" s="75">
        <f t="shared" si="1"/>
        <v>713.81</v>
      </c>
      <c r="G26" s="75">
        <f>Z26</f>
        <v>712.46</v>
      </c>
      <c r="R26" s="41">
        <v>7711</v>
      </c>
      <c r="S26" s="41">
        <v>713.52</v>
      </c>
      <c r="T26" s="41">
        <v>7706</v>
      </c>
      <c r="U26" s="41">
        <v>713.81</v>
      </c>
      <c r="X26" s="42"/>
      <c r="Y26" s="42">
        <v>712.16</v>
      </c>
      <c r="Z26" s="280">
        <v>712.46</v>
      </c>
      <c r="AA26" s="41"/>
      <c r="AB26" s="42"/>
      <c r="AC26" s="280"/>
      <c r="AD26" s="280"/>
    </row>
    <row r="27" spans="1:30" s="28" customFormat="1" ht="18" customHeight="1" x14ac:dyDescent="0.2">
      <c r="A27" s="188" t="s">
        <v>116</v>
      </c>
      <c r="B27" s="76">
        <f t="shared" si="0"/>
        <v>1320</v>
      </c>
      <c r="C27" s="75">
        <f t="shared" si="0"/>
        <v>850.64</v>
      </c>
      <c r="D27" s="75">
        <f>Y27</f>
        <v>850.64</v>
      </c>
      <c r="E27" s="79">
        <f t="shared" si="1"/>
        <v>1309</v>
      </c>
      <c r="F27" s="75">
        <f t="shared" si="1"/>
        <v>854.82</v>
      </c>
      <c r="G27" s="75">
        <f>Z27</f>
        <v>854.82</v>
      </c>
      <c r="P27" s="39"/>
      <c r="Q27" s="286"/>
      <c r="R27" s="286">
        <v>1320</v>
      </c>
      <c r="S27" s="286">
        <v>850.64</v>
      </c>
      <c r="T27" s="41">
        <v>1309</v>
      </c>
      <c r="U27" s="41">
        <v>854.82</v>
      </c>
      <c r="V27" s="286"/>
      <c r="W27" s="287"/>
      <c r="X27" s="287"/>
      <c r="Y27" s="287">
        <v>850.64</v>
      </c>
      <c r="Z27" s="288">
        <v>854.82</v>
      </c>
      <c r="AA27" s="286"/>
      <c r="AB27" s="287"/>
      <c r="AC27" s="288"/>
      <c r="AD27" s="288"/>
    </row>
    <row r="28" spans="1:30" ht="15.75" customHeight="1" x14ac:dyDescent="0.2">
      <c r="A28" s="143" t="s">
        <v>1</v>
      </c>
      <c r="B28" s="150">
        <f>SUM(R25:R27)</f>
        <v>16222</v>
      </c>
      <c r="C28" s="145">
        <f>S28</f>
        <v>805.42</v>
      </c>
      <c r="D28" s="145">
        <f>Y28</f>
        <v>804.46</v>
      </c>
      <c r="E28" s="150">
        <f>SUM(E25:E27)</f>
        <v>16120</v>
      </c>
      <c r="F28" s="145">
        <f>U28</f>
        <v>807.2</v>
      </c>
      <c r="G28" s="145">
        <f>Z28</f>
        <v>806.26</v>
      </c>
      <c r="R28" s="41">
        <v>16222</v>
      </c>
      <c r="S28" s="41">
        <v>805.42</v>
      </c>
      <c r="T28" s="41">
        <v>16120</v>
      </c>
      <c r="U28" s="41">
        <v>807.2</v>
      </c>
      <c r="V28" s="41">
        <f>R28-R25-R26-R27</f>
        <v>0</v>
      </c>
      <c r="W28" s="42">
        <f>T28-T25-T26-T27</f>
        <v>0</v>
      </c>
      <c r="X28" s="42"/>
      <c r="Y28" s="42">
        <v>804.46</v>
      </c>
      <c r="Z28" s="280">
        <v>806.26</v>
      </c>
      <c r="AA28" s="41"/>
      <c r="AB28" s="42"/>
      <c r="AC28" s="280"/>
      <c r="AD28" s="280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80"/>
      <c r="AA29" s="280"/>
      <c r="AB29" s="280"/>
      <c r="AC29" s="280"/>
      <c r="AD29" s="280"/>
    </row>
    <row r="30" spans="1:30" x14ac:dyDescent="0.2">
      <c r="A30" s="243" t="s">
        <v>39</v>
      </c>
      <c r="B30" s="243"/>
      <c r="C30" s="243"/>
      <c r="D30" s="243"/>
      <c r="E30" s="243"/>
      <c r="F30" s="243"/>
      <c r="G30" s="180"/>
      <c r="X30" s="42"/>
      <c r="Y30" s="42"/>
      <c r="Z30" s="280"/>
      <c r="AA30" s="280"/>
      <c r="AB30" s="280"/>
      <c r="AC30" s="280"/>
      <c r="AD30" s="280"/>
    </row>
    <row r="31" spans="1:30" x14ac:dyDescent="0.2">
      <c r="A31" s="12" t="s">
        <v>40</v>
      </c>
      <c r="X31" s="42"/>
      <c r="Y31" s="42"/>
      <c r="Z31" s="280"/>
      <c r="AA31" s="280"/>
      <c r="AB31" s="280"/>
      <c r="AC31" s="280"/>
      <c r="AD31" s="280"/>
    </row>
    <row r="32" spans="1:30" ht="17.25" customHeight="1" x14ac:dyDescent="0.2">
      <c r="A32" s="182" t="s">
        <v>42</v>
      </c>
      <c r="B32" s="78">
        <f t="shared" ref="B32:C35" si="2">R32</f>
        <v>2997</v>
      </c>
      <c r="C32" s="80">
        <f t="shared" si="2"/>
        <v>587.83000000000004</v>
      </c>
      <c r="D32" s="73">
        <f>Y32</f>
        <v>585.44000000000005</v>
      </c>
      <c r="E32" s="78">
        <f t="shared" ref="E32:F35" si="3">T32</f>
        <v>2997</v>
      </c>
      <c r="F32" s="73">
        <f t="shared" si="3"/>
        <v>587.83000000000004</v>
      </c>
      <c r="G32" s="73">
        <f>Z32</f>
        <v>585.44000000000005</v>
      </c>
      <c r="R32" s="41">
        <v>2997</v>
      </c>
      <c r="S32" s="41">
        <v>587.83000000000004</v>
      </c>
      <c r="T32" s="41">
        <v>2997</v>
      </c>
      <c r="U32" s="41">
        <v>587.83000000000004</v>
      </c>
      <c r="X32" s="42"/>
      <c r="Y32" s="42">
        <v>585.44000000000005</v>
      </c>
      <c r="Z32" s="280">
        <v>585.44000000000005</v>
      </c>
      <c r="AA32" s="280"/>
      <c r="AB32" s="280"/>
      <c r="AC32" s="280"/>
      <c r="AD32" s="280"/>
    </row>
    <row r="33" spans="1:30" ht="26.25" customHeight="1" x14ac:dyDescent="0.2">
      <c r="A33" s="186" t="s">
        <v>70</v>
      </c>
      <c r="B33" s="79">
        <f t="shared" si="2"/>
        <v>2022</v>
      </c>
      <c r="C33" s="81">
        <f t="shared" si="2"/>
        <v>786.58</v>
      </c>
      <c r="D33" s="75">
        <f>Y33</f>
        <v>786.58</v>
      </c>
      <c r="E33" s="79">
        <f t="shared" si="3"/>
        <v>2018</v>
      </c>
      <c r="F33" s="82">
        <f t="shared" si="3"/>
        <v>787</v>
      </c>
      <c r="G33" s="75">
        <f t="shared" ref="G33:G36" si="4">Z33</f>
        <v>787</v>
      </c>
      <c r="R33" s="41">
        <v>2022</v>
      </c>
      <c r="S33" s="41">
        <v>786.58</v>
      </c>
      <c r="T33" s="41">
        <v>2018</v>
      </c>
      <c r="U33" s="41">
        <v>787</v>
      </c>
      <c r="X33" s="42"/>
      <c r="Y33" s="42">
        <v>786.58</v>
      </c>
      <c r="Z33" s="280">
        <v>787</v>
      </c>
      <c r="AA33" s="280"/>
      <c r="AB33" s="280"/>
      <c r="AC33" s="280"/>
      <c r="AD33" s="280"/>
    </row>
    <row r="34" spans="1:30" ht="17.25" customHeight="1" x14ac:dyDescent="0.2">
      <c r="A34" s="183" t="s">
        <v>115</v>
      </c>
      <c r="B34" s="79">
        <f t="shared" si="2"/>
        <v>51834</v>
      </c>
      <c r="C34" s="81">
        <f t="shared" si="2"/>
        <v>1211.8599999999999</v>
      </c>
      <c r="D34" s="75">
        <f>Y34</f>
        <v>1213.7</v>
      </c>
      <c r="E34" s="79">
        <f t="shared" si="3"/>
        <v>51767</v>
      </c>
      <c r="F34" s="82">
        <f t="shared" si="3"/>
        <v>1212.6300000000001</v>
      </c>
      <c r="G34" s="75">
        <f t="shared" si="4"/>
        <v>1214.48</v>
      </c>
      <c r="R34" s="41">
        <v>51834</v>
      </c>
      <c r="S34" s="41">
        <v>1211.8599999999999</v>
      </c>
      <c r="T34" s="41">
        <v>51767</v>
      </c>
      <c r="U34" s="41">
        <v>1212.6300000000001</v>
      </c>
      <c r="X34" s="42"/>
      <c r="Y34" s="42">
        <v>1213.7</v>
      </c>
      <c r="Z34" s="280">
        <v>1214.48</v>
      </c>
      <c r="AA34" s="280"/>
      <c r="AB34" s="280"/>
      <c r="AC34" s="280"/>
      <c r="AD34" s="280"/>
    </row>
    <row r="35" spans="1:30" s="28" customFormat="1" ht="17.25" customHeight="1" x14ac:dyDescent="0.2">
      <c r="A35" s="183" t="s">
        <v>116</v>
      </c>
      <c r="B35" s="79">
        <f t="shared" si="2"/>
        <v>15185</v>
      </c>
      <c r="C35" s="81">
        <f t="shared" si="2"/>
        <v>1399</v>
      </c>
      <c r="D35" s="75">
        <f>Y35</f>
        <v>1399</v>
      </c>
      <c r="E35" s="79">
        <f t="shared" si="3"/>
        <v>15178</v>
      </c>
      <c r="F35" s="82">
        <f t="shared" si="3"/>
        <v>1399.32</v>
      </c>
      <c r="G35" s="75">
        <f t="shared" si="4"/>
        <v>1399.32</v>
      </c>
      <c r="P35" s="39"/>
      <c r="Q35" s="286"/>
      <c r="R35" s="286">
        <v>15185</v>
      </c>
      <c r="S35" s="286">
        <v>1399</v>
      </c>
      <c r="T35" s="286">
        <v>15178</v>
      </c>
      <c r="U35" s="286">
        <v>1399.32</v>
      </c>
      <c r="V35" s="286"/>
      <c r="W35" s="287"/>
      <c r="X35" s="287"/>
      <c r="Y35" s="287">
        <v>1399</v>
      </c>
      <c r="Z35" s="288">
        <v>1399.32</v>
      </c>
      <c r="AA35" s="288"/>
      <c r="AB35" s="288"/>
      <c r="AC35" s="288"/>
      <c r="AD35" s="288"/>
    </row>
    <row r="36" spans="1:30" ht="17.25" customHeight="1" x14ac:dyDescent="0.2">
      <c r="A36" s="143" t="s">
        <v>1</v>
      </c>
      <c r="B36" s="150">
        <f>SUM(R32:R35)</f>
        <v>72038</v>
      </c>
      <c r="C36" s="195">
        <f>S36</f>
        <v>1213.4100000000001</v>
      </c>
      <c r="D36" s="145">
        <f>Y36</f>
        <v>1215.75</v>
      </c>
      <c r="E36" s="150">
        <f>SUM(E32:E35)</f>
        <v>71960</v>
      </c>
      <c r="F36" s="145">
        <f>U36</f>
        <v>1214.05</v>
      </c>
      <c r="G36" s="145">
        <f t="shared" si="4"/>
        <v>1216.4000000000001</v>
      </c>
      <c r="R36" s="41">
        <v>72038</v>
      </c>
      <c r="S36" s="41">
        <v>1213.4100000000001</v>
      </c>
      <c r="T36" s="41">
        <v>71960</v>
      </c>
      <c r="U36" s="41">
        <v>1214.05</v>
      </c>
      <c r="V36" s="41">
        <f>R36-R32-R33-R34-R35</f>
        <v>0</v>
      </c>
      <c r="W36" s="42">
        <f>T36-T32-T33-T34-T35</f>
        <v>0</v>
      </c>
      <c r="X36" s="42"/>
      <c r="Y36" s="42">
        <v>1215.75</v>
      </c>
      <c r="Z36" s="280">
        <v>1216.4000000000001</v>
      </c>
      <c r="AA36" s="280"/>
      <c r="AB36" s="280"/>
      <c r="AC36" s="280"/>
      <c r="AD36" s="280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80"/>
      <c r="AA37" s="280"/>
      <c r="AB37" s="280"/>
      <c r="AC37" s="280"/>
      <c r="AD37" s="280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80"/>
      <c r="AA38" s="280"/>
      <c r="AB38" s="280"/>
      <c r="AC38" s="280"/>
      <c r="AD38" s="280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80"/>
      <c r="AA39" s="280"/>
      <c r="AB39" s="280"/>
      <c r="AC39" s="280"/>
      <c r="AD39" s="280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80"/>
      <c r="AA40" s="280"/>
      <c r="AB40" s="280"/>
      <c r="AC40" s="280"/>
      <c r="AD40" s="280"/>
    </row>
    <row r="41" spans="1:30" ht="18.75" customHeight="1" x14ac:dyDescent="0.2">
      <c r="A41" s="189" t="s">
        <v>115</v>
      </c>
      <c r="B41" s="63">
        <f>R41</f>
        <v>6139</v>
      </c>
      <c r="C41" s="64">
        <f>S41</f>
        <v>675.17</v>
      </c>
      <c r="D41" s="64">
        <f>Y41</f>
        <v>675.16</v>
      </c>
      <c r="E41" s="63">
        <f t="shared" ref="E41:F43" si="5">T41</f>
        <v>6139</v>
      </c>
      <c r="F41" s="65">
        <f t="shared" si="5"/>
        <v>675.17</v>
      </c>
      <c r="G41" s="64">
        <f>Z41</f>
        <v>675.16</v>
      </c>
      <c r="R41" s="41">
        <v>6139</v>
      </c>
      <c r="S41" s="41">
        <v>675.17</v>
      </c>
      <c r="T41" s="41">
        <v>6139</v>
      </c>
      <c r="U41" s="41">
        <v>675.17</v>
      </c>
      <c r="X41" s="42"/>
      <c r="Y41" s="42">
        <v>675.16</v>
      </c>
      <c r="Z41" s="280">
        <v>675.16</v>
      </c>
      <c r="AA41" s="280"/>
      <c r="AB41" s="280"/>
      <c r="AC41" s="280"/>
      <c r="AD41" s="280"/>
    </row>
    <row r="42" spans="1:30" s="28" customFormat="1" ht="16.5" customHeight="1" x14ac:dyDescent="0.2">
      <c r="A42" s="183" t="s">
        <v>116</v>
      </c>
      <c r="B42" s="67">
        <f>R42</f>
        <v>1154</v>
      </c>
      <c r="C42" s="68">
        <f>S42</f>
        <v>662.13</v>
      </c>
      <c r="D42" s="68">
        <f t="shared" ref="D42:D43" si="6">Y42</f>
        <v>662.13</v>
      </c>
      <c r="E42" s="69">
        <f t="shared" si="5"/>
        <v>1154</v>
      </c>
      <c r="F42" s="70">
        <f t="shared" si="5"/>
        <v>662.13</v>
      </c>
      <c r="G42" s="68">
        <f>Z42</f>
        <v>662.13</v>
      </c>
      <c r="P42" s="39"/>
      <c r="Q42" s="286"/>
      <c r="R42" s="41">
        <v>1154</v>
      </c>
      <c r="S42" s="41">
        <v>662.13</v>
      </c>
      <c r="T42" s="286">
        <v>1154</v>
      </c>
      <c r="U42" s="286">
        <v>662.13</v>
      </c>
      <c r="V42" s="286"/>
      <c r="W42" s="287"/>
      <c r="X42" s="287"/>
      <c r="Y42" s="287">
        <v>662.13</v>
      </c>
      <c r="Z42" s="288">
        <v>662.13</v>
      </c>
      <c r="AA42" s="288"/>
      <c r="AB42" s="288"/>
      <c r="AC42" s="288"/>
      <c r="AD42" s="288"/>
    </row>
    <row r="43" spans="1:30" ht="15" customHeight="1" x14ac:dyDescent="0.2">
      <c r="A43" s="143" t="s">
        <v>1</v>
      </c>
      <c r="B43" s="150">
        <f>SUM(B41:B42)</f>
        <v>7293</v>
      </c>
      <c r="C43" s="145">
        <f>S43</f>
        <v>673.11</v>
      </c>
      <c r="D43" s="145">
        <f t="shared" si="6"/>
        <v>673.09</v>
      </c>
      <c r="E43" s="196">
        <f t="shared" si="5"/>
        <v>7293</v>
      </c>
      <c r="F43" s="145">
        <f t="shared" si="5"/>
        <v>673.11</v>
      </c>
      <c r="G43" s="145">
        <f>Z43</f>
        <v>673.09</v>
      </c>
      <c r="R43" s="41">
        <v>7293</v>
      </c>
      <c r="S43" s="41">
        <v>673.11</v>
      </c>
      <c r="T43" s="41">
        <v>7293</v>
      </c>
      <c r="U43" s="41">
        <v>673.11</v>
      </c>
      <c r="X43" s="42"/>
      <c r="Y43" s="42">
        <v>673.09</v>
      </c>
      <c r="Z43" s="280">
        <v>673.09</v>
      </c>
      <c r="AA43" s="280"/>
      <c r="AB43" s="280"/>
      <c r="AC43" s="280"/>
      <c r="AD43" s="280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80"/>
      <c r="AA44" s="280"/>
      <c r="AB44" s="280"/>
      <c r="AC44" s="280"/>
      <c r="AD44" s="280"/>
    </row>
    <row r="45" spans="1:30" ht="18" customHeight="1" x14ac:dyDescent="0.2">
      <c r="A45" s="197" t="s">
        <v>32</v>
      </c>
      <c r="B45" s="198">
        <f>SUM(B21,B28,B36,B43)</f>
        <v>1228501</v>
      </c>
      <c r="C45" s="199">
        <f>S22</f>
        <v>553.19000000000005</v>
      </c>
      <c r="D45" s="199">
        <f>Y22</f>
        <v>544.66</v>
      </c>
      <c r="E45" s="200">
        <f>SUM(E21,E28,E36,E43)</f>
        <v>1039174</v>
      </c>
      <c r="F45" s="199">
        <f>U22</f>
        <v>623.01</v>
      </c>
      <c r="G45" s="199">
        <f>Z22</f>
        <v>620.20000000000005</v>
      </c>
      <c r="X45" s="42"/>
      <c r="Y45" s="280"/>
      <c r="Z45" s="280"/>
      <c r="AA45" s="280"/>
      <c r="AB45" s="280"/>
      <c r="AC45" s="280"/>
      <c r="AD45" s="280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80"/>
      <c r="Z46" s="280"/>
      <c r="AA46" s="280"/>
      <c r="AB46" s="280"/>
      <c r="AC46" s="280"/>
      <c r="AD46" s="280"/>
    </row>
    <row r="47" spans="1:30" s="134" customFormat="1" ht="20.25" customHeight="1" x14ac:dyDescent="0.2">
      <c r="A47" s="248" t="s">
        <v>139</v>
      </c>
      <c r="B47" s="248"/>
      <c r="C47" s="248"/>
      <c r="D47" s="248"/>
      <c r="E47" s="248"/>
      <c r="F47" s="248"/>
      <c r="G47" s="248"/>
      <c r="P47" s="135"/>
      <c r="Q47" s="292"/>
      <c r="R47" s="292" t="s">
        <v>66</v>
      </c>
      <c r="S47" s="292"/>
      <c r="T47" s="292"/>
      <c r="U47" s="292"/>
      <c r="V47" s="292"/>
      <c r="W47" s="293"/>
      <c r="X47" s="293"/>
      <c r="Y47" s="294"/>
      <c r="Z47" s="294"/>
      <c r="AA47" s="294"/>
      <c r="AB47" s="294"/>
      <c r="AC47" s="294"/>
      <c r="AD47" s="294"/>
    </row>
    <row r="48" spans="1:30" s="134" customFormat="1" ht="25.5" customHeight="1" x14ac:dyDescent="0.2">
      <c r="A48" s="239" t="s">
        <v>138</v>
      </c>
      <c r="B48" s="239"/>
      <c r="C48" s="239"/>
      <c r="D48" s="239"/>
      <c r="E48" s="239"/>
      <c r="F48" s="239"/>
      <c r="G48" s="239"/>
      <c r="P48" s="135"/>
      <c r="Q48" s="292"/>
      <c r="R48" s="295">
        <f>((B21*C21)+(B28*C28)+(B36*C36)+(B43*C43))/(B21+B28+B36+B43)</f>
        <v>553.19302051036186</v>
      </c>
      <c r="S48" s="295">
        <f>((E21*F21)+(E28*F28)+(E36*F36)+(E43*F43))/(E21+E28+E36+E43)-0.01</f>
        <v>623.00622601219811</v>
      </c>
      <c r="T48" s="292"/>
      <c r="U48" s="292"/>
      <c r="V48" s="292"/>
      <c r="W48" s="293"/>
      <c r="X48" s="293"/>
      <c r="Y48" s="295"/>
      <c r="Z48" s="294"/>
      <c r="AA48" s="294"/>
      <c r="AB48" s="294"/>
      <c r="AC48" s="294"/>
      <c r="AD48" s="294"/>
    </row>
    <row r="49" spans="1:30" s="134" customFormat="1" ht="30" customHeight="1" x14ac:dyDescent="0.2">
      <c r="A49" s="239" t="s">
        <v>140</v>
      </c>
      <c r="B49" s="239"/>
      <c r="C49" s="239"/>
      <c r="D49" s="239"/>
      <c r="E49" s="239"/>
      <c r="F49" s="239"/>
      <c r="G49" s="239"/>
      <c r="H49" s="136"/>
      <c r="I49" s="136"/>
      <c r="J49" s="136"/>
      <c r="K49" s="136"/>
      <c r="L49" s="136"/>
      <c r="M49" s="136"/>
      <c r="P49" s="135"/>
      <c r="Q49" s="292"/>
      <c r="R49" s="296">
        <f>B21+B28+B36+B43</f>
        <v>1228501</v>
      </c>
      <c r="S49" s="292">
        <f>E21+E28+E36+E43</f>
        <v>1039174</v>
      </c>
      <c r="T49" s="292"/>
      <c r="U49" s="292"/>
      <c r="V49" s="292"/>
      <c r="W49" s="293"/>
      <c r="X49" s="293"/>
      <c r="Y49" s="294"/>
      <c r="Z49" s="294"/>
      <c r="AA49" s="294"/>
      <c r="AB49" s="294"/>
      <c r="AC49" s="294"/>
      <c r="AD49" s="294"/>
    </row>
    <row r="50" spans="1:30" s="134" customFormat="1" ht="12.75" customHeight="1" x14ac:dyDescent="0.2">
      <c r="A50" s="249"/>
      <c r="B50" s="249"/>
      <c r="C50" s="249"/>
      <c r="D50" s="249"/>
      <c r="E50" s="249"/>
      <c r="F50" s="249"/>
      <c r="G50" s="249"/>
      <c r="O50" s="137"/>
      <c r="P50" s="135"/>
      <c r="Q50" s="292"/>
      <c r="R50" s="297" t="s">
        <v>67</v>
      </c>
      <c r="S50" s="298">
        <f>R22-R49</f>
        <v>0</v>
      </c>
      <c r="T50" s="299">
        <f>S22-R48</f>
        <v>-3.0205103618072826E-3</v>
      </c>
      <c r="U50" s="297">
        <f>S49-T22</f>
        <v>0</v>
      </c>
      <c r="V50" s="299">
        <f>S48-U22</f>
        <v>-3.7739878018783202E-3</v>
      </c>
      <c r="W50" s="293"/>
      <c r="X50" s="293"/>
      <c r="Y50" s="294"/>
      <c r="Z50" s="294"/>
      <c r="AA50" s="294"/>
      <c r="AB50" s="294"/>
      <c r="AC50" s="294"/>
      <c r="AD50" s="294"/>
    </row>
    <row r="51" spans="1:30" ht="6" customHeight="1" x14ac:dyDescent="0.2">
      <c r="A51" s="239"/>
      <c r="B51" s="239"/>
      <c r="C51" s="239"/>
      <c r="D51" s="239"/>
      <c r="E51" s="239"/>
      <c r="F51" s="239"/>
      <c r="G51" s="239"/>
      <c r="X51" s="42"/>
      <c r="Y51" s="280"/>
      <c r="Z51" s="280"/>
      <c r="AA51" s="280"/>
      <c r="AB51" s="280"/>
      <c r="AC51" s="280"/>
      <c r="AD51" s="280"/>
    </row>
    <row r="52" spans="1:30" ht="12.75" customHeight="1" x14ac:dyDescent="0.2">
      <c r="A52" s="239"/>
      <c r="B52" s="239"/>
      <c r="C52" s="239"/>
      <c r="D52" s="239"/>
      <c r="E52" s="239"/>
      <c r="F52" s="239"/>
      <c r="G52" s="239"/>
      <c r="X52" s="42"/>
      <c r="Y52" s="280"/>
      <c r="Z52" s="280"/>
      <c r="AA52" s="280"/>
      <c r="AB52" s="280"/>
      <c r="AC52" s="280"/>
      <c r="AD52" s="280"/>
    </row>
    <row r="53" spans="1:30" ht="6.75" customHeight="1" x14ac:dyDescent="0.2">
      <c r="P53" s="40"/>
      <c r="X53" s="42"/>
      <c r="Y53" s="280"/>
      <c r="Z53" s="280"/>
      <c r="AA53" s="280"/>
      <c r="AB53" s="280"/>
      <c r="AC53" s="280"/>
      <c r="AD53" s="280"/>
    </row>
    <row r="54" spans="1:30" ht="9" customHeight="1" x14ac:dyDescent="0.2">
      <c r="X54" s="42"/>
      <c r="Y54" s="280"/>
      <c r="Z54" s="280"/>
      <c r="AA54" s="280"/>
      <c r="AB54" s="280"/>
      <c r="AC54" s="280"/>
      <c r="AD54" s="280"/>
    </row>
    <row r="55" spans="1:30" x14ac:dyDescent="0.2">
      <c r="X55" s="42"/>
      <c r="Y55" s="280"/>
      <c r="Z55" s="280"/>
      <c r="AA55" s="280"/>
      <c r="AB55" s="280"/>
      <c r="AC55" s="280"/>
      <c r="AD55" s="280"/>
    </row>
    <row r="56" spans="1:30" x14ac:dyDescent="0.2">
      <c r="X56" s="42"/>
      <c r="Y56" s="280"/>
      <c r="Z56" s="280"/>
      <c r="AA56" s="280"/>
      <c r="AB56" s="280"/>
      <c r="AC56" s="280"/>
      <c r="AD56" s="280"/>
    </row>
    <row r="57" spans="1:30" x14ac:dyDescent="0.2">
      <c r="Y57" s="238"/>
      <c r="Z57" s="236"/>
      <c r="AA57" s="236"/>
      <c r="AB57" s="236"/>
      <c r="AC57" s="236"/>
      <c r="AD57" s="236"/>
    </row>
    <row r="58" spans="1:30" x14ac:dyDescent="0.2">
      <c r="Y58" s="238"/>
      <c r="Z58" s="236"/>
      <c r="AA58" s="236"/>
      <c r="AB58" s="236"/>
      <c r="AC58" s="236"/>
      <c r="AD58" s="236"/>
    </row>
    <row r="59" spans="1:30" x14ac:dyDescent="0.2">
      <c r="Y59" s="238"/>
      <c r="Z59" s="236"/>
      <c r="AA59" s="236"/>
      <c r="AB59" s="236"/>
      <c r="AC59" s="236"/>
      <c r="AD59" s="236"/>
    </row>
    <row r="60" spans="1:30" x14ac:dyDescent="0.2">
      <c r="Y60" s="238"/>
      <c r="Z60" s="236"/>
      <c r="AA60" s="236"/>
      <c r="AB60" s="236"/>
      <c r="AC60" s="236"/>
      <c r="AD60" s="236"/>
    </row>
    <row r="61" spans="1:30" x14ac:dyDescent="0.2">
      <c r="Y61" s="238"/>
      <c r="Z61" s="236"/>
      <c r="AA61" s="236"/>
      <c r="AB61" s="236"/>
      <c r="AC61" s="236"/>
      <c r="AD61" s="236"/>
    </row>
    <row r="62" spans="1:30" x14ac:dyDescent="0.2">
      <c r="Y62" s="238"/>
      <c r="Z62" s="236"/>
      <c r="AA62" s="236"/>
      <c r="AB62" s="236"/>
      <c r="AC62" s="236"/>
      <c r="AD62" s="236"/>
    </row>
    <row r="63" spans="1:30" x14ac:dyDescent="0.2">
      <c r="Y63" s="238"/>
      <c r="Z63" s="236"/>
      <c r="AA63" s="236"/>
      <c r="AB63" s="236"/>
      <c r="AC63" s="236"/>
      <c r="AD63" s="236"/>
    </row>
    <row r="64" spans="1:30" x14ac:dyDescent="0.2">
      <c r="Y64" s="238"/>
      <c r="Z64" s="236"/>
      <c r="AA64" s="236"/>
      <c r="AB64" s="236"/>
      <c r="AC64" s="236"/>
      <c r="AD64" s="236"/>
    </row>
    <row r="65" spans="25:30" x14ac:dyDescent="0.2">
      <c r="Y65" s="238"/>
      <c r="Z65" s="236"/>
      <c r="AA65" s="236"/>
      <c r="AB65" s="236"/>
      <c r="AC65" s="236"/>
      <c r="AD65" s="236"/>
    </row>
    <row r="66" spans="25:30" x14ac:dyDescent="0.2">
      <c r="Y66" s="238"/>
      <c r="Z66" s="236"/>
      <c r="AA66" s="236"/>
      <c r="AB66" s="236"/>
      <c r="AC66" s="236"/>
      <c r="AD66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51" t="s">
        <v>85</v>
      </c>
      <c r="B6" s="251"/>
      <c r="C6" s="251"/>
      <c r="D6" s="251"/>
      <c r="E6" s="251"/>
      <c r="F6" s="251"/>
      <c r="G6" s="251"/>
      <c r="H6" s="251"/>
      <c r="I6" s="251"/>
      <c r="J6" s="251" t="s">
        <v>86</v>
      </c>
      <c r="K6" s="251"/>
      <c r="L6" s="251"/>
      <c r="M6" s="251"/>
      <c r="N6" s="251"/>
      <c r="O6" s="251"/>
      <c r="P6" s="251"/>
      <c r="Q6" s="251"/>
      <c r="R6" s="251"/>
    </row>
    <row r="7" spans="1:18" ht="12.75" x14ac:dyDescent="0.2">
      <c r="A7" s="251" t="s">
        <v>87</v>
      </c>
      <c r="B7" s="251"/>
      <c r="C7" s="251"/>
      <c r="D7" s="251"/>
      <c r="E7" s="251"/>
      <c r="F7" s="251"/>
      <c r="G7" s="251"/>
      <c r="H7" s="251"/>
      <c r="I7" s="251"/>
      <c r="J7" s="251" t="s">
        <v>87</v>
      </c>
      <c r="K7" s="251"/>
      <c r="L7" s="251"/>
      <c r="M7" s="251"/>
      <c r="N7" s="251"/>
      <c r="O7" s="251"/>
      <c r="P7" s="251"/>
      <c r="Q7" s="251"/>
      <c r="R7" s="251"/>
    </row>
    <row r="8" spans="1:18" ht="12.75" x14ac:dyDescent="0.2">
      <c r="A8" s="252" t="s">
        <v>43</v>
      </c>
      <c r="B8" s="252"/>
      <c r="C8" s="252"/>
      <c r="D8" s="252"/>
      <c r="E8" s="252"/>
      <c r="F8" s="252"/>
      <c r="G8" s="252"/>
      <c r="H8" s="252"/>
      <c r="I8" s="252"/>
      <c r="J8" s="251" t="s">
        <v>41</v>
      </c>
      <c r="K8" s="251"/>
      <c r="L8" s="251"/>
      <c r="M8" s="251"/>
      <c r="N8" s="251"/>
      <c r="O8" s="251"/>
      <c r="P8" s="251"/>
      <c r="Q8" s="251"/>
      <c r="R8" s="251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51" t="s">
        <v>44</v>
      </c>
      <c r="K9" s="251"/>
      <c r="L9" s="251"/>
      <c r="M9" s="251"/>
      <c r="N9" s="251"/>
      <c r="O9" s="251"/>
      <c r="P9" s="251"/>
      <c r="Q9" s="251"/>
      <c r="R9" s="251"/>
    </row>
    <row r="10" spans="1:18" x14ac:dyDescent="0.2">
      <c r="A10" s="253" t="str">
        <f>'u STUDENOME'!A6:F6</f>
        <v>za listopad 2024. (isplata u studenome 2024.)</v>
      </c>
      <c r="B10" s="253"/>
      <c r="C10" s="253"/>
      <c r="D10" s="253"/>
      <c r="E10" s="253"/>
      <c r="F10" s="253"/>
      <c r="G10" s="253"/>
      <c r="H10" s="253"/>
      <c r="I10" s="253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53" t="str">
        <f>A10</f>
        <v>za listopad 2024. (isplata u studenome 2024.)</v>
      </c>
      <c r="K11" s="253"/>
      <c r="L11" s="253"/>
      <c r="M11" s="253"/>
      <c r="N11" s="253"/>
      <c r="O11" s="253"/>
      <c r="P11" s="253"/>
      <c r="Q11" s="253"/>
      <c r="R11" s="253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63" t="s">
        <v>89</v>
      </c>
      <c r="B13" s="254" t="s">
        <v>6</v>
      </c>
      <c r="C13" s="255"/>
      <c r="D13" s="255"/>
      <c r="E13" s="255"/>
      <c r="F13" s="255"/>
      <c r="G13" s="255"/>
      <c r="H13" s="255"/>
      <c r="I13" s="256"/>
      <c r="J13" s="263" t="s">
        <v>89</v>
      </c>
      <c r="K13" s="254" t="s">
        <v>6</v>
      </c>
      <c r="L13" s="255"/>
      <c r="M13" s="255"/>
      <c r="N13" s="255"/>
      <c r="O13" s="255"/>
      <c r="P13" s="255"/>
      <c r="Q13" s="255"/>
      <c r="R13" s="256"/>
    </row>
    <row r="14" spans="1:18" x14ac:dyDescent="0.2">
      <c r="A14" s="264"/>
      <c r="B14" s="254" t="s">
        <v>1</v>
      </c>
      <c r="C14" s="256"/>
      <c r="D14" s="254" t="s">
        <v>7</v>
      </c>
      <c r="E14" s="256"/>
      <c r="F14" s="254" t="s">
        <v>45</v>
      </c>
      <c r="G14" s="256"/>
      <c r="H14" s="254" t="s">
        <v>8</v>
      </c>
      <c r="I14" s="256"/>
      <c r="J14" s="264"/>
      <c r="K14" s="254" t="s">
        <v>1</v>
      </c>
      <c r="L14" s="256"/>
      <c r="M14" s="254" t="s">
        <v>71</v>
      </c>
      <c r="N14" s="256"/>
      <c r="O14" s="254" t="s">
        <v>45</v>
      </c>
      <c r="P14" s="256"/>
      <c r="Q14" s="254" t="s">
        <v>8</v>
      </c>
      <c r="R14" s="256"/>
    </row>
    <row r="15" spans="1:18" ht="39.75" customHeight="1" x14ac:dyDescent="0.2">
      <c r="A15" s="26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6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74390</v>
      </c>
      <c r="C17" s="108">
        <v>35.43</v>
      </c>
      <c r="D17" s="109">
        <v>54109</v>
      </c>
      <c r="E17" s="110">
        <v>35.82</v>
      </c>
      <c r="F17" s="109">
        <v>3136</v>
      </c>
      <c r="G17" s="110">
        <v>40.68</v>
      </c>
      <c r="H17" s="109">
        <v>17145</v>
      </c>
      <c r="I17" s="111">
        <v>33.26</v>
      </c>
      <c r="J17" s="106" t="s">
        <v>72</v>
      </c>
      <c r="K17" s="107" t="s">
        <v>168</v>
      </c>
      <c r="L17" s="112" t="s">
        <v>169</v>
      </c>
      <c r="M17" s="109" t="s">
        <v>168</v>
      </c>
      <c r="N17" s="110" t="s">
        <v>169</v>
      </c>
      <c r="O17" s="109" t="s">
        <v>168</v>
      </c>
      <c r="P17" s="113" t="s">
        <v>169</v>
      </c>
      <c r="Q17" s="109" t="s">
        <v>168</v>
      </c>
      <c r="R17" s="111" t="s">
        <v>169</v>
      </c>
    </row>
    <row r="18" spans="1:22" s="90" customFormat="1" x14ac:dyDescent="0.2">
      <c r="A18" s="106" t="s">
        <v>73</v>
      </c>
      <c r="B18" s="107">
        <v>45755</v>
      </c>
      <c r="C18" s="112">
        <v>104.13</v>
      </c>
      <c r="D18" s="109">
        <v>33006</v>
      </c>
      <c r="E18" s="110">
        <v>104.54</v>
      </c>
      <c r="F18" s="109">
        <v>3071</v>
      </c>
      <c r="G18" s="110">
        <v>104.43</v>
      </c>
      <c r="H18" s="109">
        <v>9678</v>
      </c>
      <c r="I18" s="111">
        <v>102.67</v>
      </c>
      <c r="J18" s="106" t="s">
        <v>73</v>
      </c>
      <c r="K18" s="107">
        <v>1</v>
      </c>
      <c r="L18" s="112">
        <v>138.86000000000001</v>
      </c>
      <c r="M18" s="109" t="s">
        <v>168</v>
      </c>
      <c r="N18" s="110" t="s">
        <v>169</v>
      </c>
      <c r="O18" s="109">
        <v>1</v>
      </c>
      <c r="P18" s="110">
        <v>138.86000000000001</v>
      </c>
      <c r="Q18" s="109" t="s">
        <v>168</v>
      </c>
      <c r="R18" s="111" t="s">
        <v>169</v>
      </c>
    </row>
    <row r="19" spans="1:22" s="90" customFormat="1" x14ac:dyDescent="0.2">
      <c r="A19" s="106" t="s">
        <v>74</v>
      </c>
      <c r="B19" s="107">
        <v>37749</v>
      </c>
      <c r="C19" s="112">
        <v>170.6</v>
      </c>
      <c r="D19" s="109">
        <v>25440</v>
      </c>
      <c r="E19" s="110">
        <v>170.26</v>
      </c>
      <c r="F19" s="109">
        <v>3334</v>
      </c>
      <c r="G19" s="110">
        <v>172.08</v>
      </c>
      <c r="H19" s="109">
        <v>8975</v>
      </c>
      <c r="I19" s="111">
        <v>171.03</v>
      </c>
      <c r="J19" s="106" t="s">
        <v>74</v>
      </c>
      <c r="K19" s="107">
        <v>10</v>
      </c>
      <c r="L19" s="112">
        <v>172.92</v>
      </c>
      <c r="M19" s="109">
        <v>3</v>
      </c>
      <c r="N19" s="110">
        <v>174.37</v>
      </c>
      <c r="O19" s="109">
        <v>7</v>
      </c>
      <c r="P19" s="110">
        <v>172.3</v>
      </c>
      <c r="Q19" s="109" t="s">
        <v>168</v>
      </c>
      <c r="R19" s="111" t="s">
        <v>169</v>
      </c>
    </row>
    <row r="20" spans="1:22" s="90" customFormat="1" x14ac:dyDescent="0.2">
      <c r="A20" s="106" t="s">
        <v>75</v>
      </c>
      <c r="B20" s="107">
        <v>75333</v>
      </c>
      <c r="C20" s="112">
        <v>232.68</v>
      </c>
      <c r="D20" s="109">
        <v>47185</v>
      </c>
      <c r="E20" s="110">
        <v>231.8</v>
      </c>
      <c r="F20" s="109">
        <v>7078</v>
      </c>
      <c r="G20" s="110">
        <v>236.31</v>
      </c>
      <c r="H20" s="109">
        <v>21070</v>
      </c>
      <c r="I20" s="111">
        <v>233.44</v>
      </c>
      <c r="J20" s="106" t="s">
        <v>75</v>
      </c>
      <c r="K20" s="107">
        <v>40</v>
      </c>
      <c r="L20" s="112">
        <v>240.7</v>
      </c>
      <c r="M20" s="109">
        <v>1</v>
      </c>
      <c r="N20" s="110">
        <v>248.09</v>
      </c>
      <c r="O20" s="109">
        <v>34</v>
      </c>
      <c r="P20" s="110">
        <v>239.77</v>
      </c>
      <c r="Q20" s="109">
        <v>5</v>
      </c>
      <c r="R20" s="111">
        <v>245.61</v>
      </c>
      <c r="U20" s="114"/>
    </row>
    <row r="21" spans="1:22" s="90" customFormat="1" x14ac:dyDescent="0.2">
      <c r="A21" s="106" t="s">
        <v>76</v>
      </c>
      <c r="B21" s="107">
        <v>89437</v>
      </c>
      <c r="C21" s="112">
        <v>307.45999999999998</v>
      </c>
      <c r="D21" s="109">
        <v>55758</v>
      </c>
      <c r="E21" s="110">
        <v>308.05</v>
      </c>
      <c r="F21" s="109">
        <v>15120</v>
      </c>
      <c r="G21" s="110">
        <v>308.57</v>
      </c>
      <c r="H21" s="109">
        <v>18559</v>
      </c>
      <c r="I21" s="111">
        <v>304.81</v>
      </c>
      <c r="J21" s="106" t="s">
        <v>76</v>
      </c>
      <c r="K21" s="107">
        <v>72</v>
      </c>
      <c r="L21" s="112">
        <v>308.07</v>
      </c>
      <c r="M21" s="109" t="s">
        <v>168</v>
      </c>
      <c r="N21" s="110" t="s">
        <v>169</v>
      </c>
      <c r="O21" s="109">
        <v>59</v>
      </c>
      <c r="P21" s="110">
        <v>306.16000000000003</v>
      </c>
      <c r="Q21" s="109">
        <v>13</v>
      </c>
      <c r="R21" s="111">
        <v>316.7</v>
      </c>
      <c r="U21" s="114"/>
    </row>
    <row r="22" spans="1:22" s="90" customFormat="1" x14ac:dyDescent="0.2">
      <c r="A22" s="106" t="s">
        <v>77</v>
      </c>
      <c r="B22" s="107">
        <v>93422</v>
      </c>
      <c r="C22" s="112">
        <v>371.48</v>
      </c>
      <c r="D22" s="109">
        <v>61405</v>
      </c>
      <c r="E22" s="110">
        <v>372.62</v>
      </c>
      <c r="F22" s="109">
        <v>15660</v>
      </c>
      <c r="G22" s="110">
        <v>368.97</v>
      </c>
      <c r="H22" s="109">
        <v>16357</v>
      </c>
      <c r="I22" s="111">
        <v>369.57</v>
      </c>
      <c r="J22" s="106" t="s">
        <v>77</v>
      </c>
      <c r="K22" s="107">
        <v>131</v>
      </c>
      <c r="L22" s="112">
        <v>373.78</v>
      </c>
      <c r="M22" s="109" t="s">
        <v>168</v>
      </c>
      <c r="N22" s="110" t="s">
        <v>169</v>
      </c>
      <c r="O22" s="109">
        <v>100</v>
      </c>
      <c r="P22" s="110">
        <v>370.7</v>
      </c>
      <c r="Q22" s="109">
        <v>31</v>
      </c>
      <c r="R22" s="111">
        <v>383.69</v>
      </c>
      <c r="U22" s="114"/>
    </row>
    <row r="23" spans="1:22" s="90" customFormat="1" x14ac:dyDescent="0.2">
      <c r="A23" s="106" t="s">
        <v>78</v>
      </c>
      <c r="B23" s="107">
        <v>136625</v>
      </c>
      <c r="C23" s="112">
        <v>435.22</v>
      </c>
      <c r="D23" s="109">
        <v>90013</v>
      </c>
      <c r="E23" s="110">
        <v>434.48</v>
      </c>
      <c r="F23" s="109">
        <v>16422</v>
      </c>
      <c r="G23" s="110">
        <v>433.66</v>
      </c>
      <c r="H23" s="109">
        <v>30190</v>
      </c>
      <c r="I23" s="111">
        <v>438.24</v>
      </c>
      <c r="J23" s="106" t="s">
        <v>78</v>
      </c>
      <c r="K23" s="107">
        <v>1275</v>
      </c>
      <c r="L23" s="112">
        <v>445.85</v>
      </c>
      <c r="M23" s="109">
        <v>27</v>
      </c>
      <c r="N23" s="110">
        <v>437.5</v>
      </c>
      <c r="O23" s="109">
        <v>862</v>
      </c>
      <c r="P23" s="110">
        <v>448.52</v>
      </c>
      <c r="Q23" s="109">
        <v>386</v>
      </c>
      <c r="R23" s="111">
        <v>440.45</v>
      </c>
      <c r="U23" s="114"/>
      <c r="V23" s="113"/>
    </row>
    <row r="24" spans="1:22" s="90" customFormat="1" x14ac:dyDescent="0.2">
      <c r="A24" s="106" t="s">
        <v>79</v>
      </c>
      <c r="B24" s="107">
        <v>107346</v>
      </c>
      <c r="C24" s="112">
        <v>503.51</v>
      </c>
      <c r="D24" s="109">
        <v>81130</v>
      </c>
      <c r="E24" s="110">
        <v>503.68</v>
      </c>
      <c r="F24" s="109">
        <v>8126</v>
      </c>
      <c r="G24" s="110">
        <v>500.71</v>
      </c>
      <c r="H24" s="109">
        <v>18090</v>
      </c>
      <c r="I24" s="111">
        <v>504.01</v>
      </c>
      <c r="J24" s="106" t="s">
        <v>79</v>
      </c>
      <c r="K24" s="107">
        <v>1888</v>
      </c>
      <c r="L24" s="112">
        <v>507.11</v>
      </c>
      <c r="M24" s="109">
        <v>20</v>
      </c>
      <c r="N24" s="110">
        <v>517.04999999999995</v>
      </c>
      <c r="O24" s="109">
        <v>1399</v>
      </c>
      <c r="P24" s="110">
        <v>506.78</v>
      </c>
      <c r="Q24" s="109">
        <v>469</v>
      </c>
      <c r="R24" s="111">
        <v>507.69</v>
      </c>
    </row>
    <row r="25" spans="1:22" s="90" customFormat="1" x14ac:dyDescent="0.2">
      <c r="A25" s="106" t="s">
        <v>80</v>
      </c>
      <c r="B25" s="107">
        <v>114415</v>
      </c>
      <c r="C25" s="112">
        <v>568.98</v>
      </c>
      <c r="D25" s="109">
        <v>91107</v>
      </c>
      <c r="E25" s="110">
        <v>569.49</v>
      </c>
      <c r="F25" s="109">
        <v>9623</v>
      </c>
      <c r="G25" s="110">
        <v>566.1</v>
      </c>
      <c r="H25" s="109">
        <v>13685</v>
      </c>
      <c r="I25" s="111">
        <v>567.64</v>
      </c>
      <c r="J25" s="106" t="s">
        <v>80</v>
      </c>
      <c r="K25" s="107">
        <v>6477</v>
      </c>
      <c r="L25" s="112">
        <v>571.69000000000005</v>
      </c>
      <c r="M25" s="109">
        <v>2659</v>
      </c>
      <c r="N25" s="110">
        <v>570.58000000000004</v>
      </c>
      <c r="O25" s="109">
        <v>3404</v>
      </c>
      <c r="P25" s="110">
        <v>572.74</v>
      </c>
      <c r="Q25" s="109">
        <v>414</v>
      </c>
      <c r="R25" s="111">
        <v>570.12</v>
      </c>
      <c r="U25" s="115"/>
      <c r="V25" s="115"/>
    </row>
    <row r="26" spans="1:22" s="90" customFormat="1" x14ac:dyDescent="0.2">
      <c r="A26" s="106" t="s">
        <v>81</v>
      </c>
      <c r="B26" s="107">
        <v>88420</v>
      </c>
      <c r="C26" s="112">
        <v>633.69000000000005</v>
      </c>
      <c r="D26" s="109">
        <v>73379</v>
      </c>
      <c r="E26" s="110">
        <v>633.85</v>
      </c>
      <c r="F26" s="109">
        <v>3775</v>
      </c>
      <c r="G26" s="110">
        <v>631.36</v>
      </c>
      <c r="H26" s="109">
        <v>11266</v>
      </c>
      <c r="I26" s="111">
        <v>633.42999999999995</v>
      </c>
      <c r="J26" s="106" t="s">
        <v>81</v>
      </c>
      <c r="K26" s="107">
        <v>4479</v>
      </c>
      <c r="L26" s="112">
        <v>633.30999999999995</v>
      </c>
      <c r="M26" s="109">
        <v>989</v>
      </c>
      <c r="N26" s="110">
        <v>630.73</v>
      </c>
      <c r="O26" s="109">
        <v>3039</v>
      </c>
      <c r="P26" s="110">
        <v>634.69000000000005</v>
      </c>
      <c r="Q26" s="109">
        <v>451</v>
      </c>
      <c r="R26" s="111">
        <v>629.66</v>
      </c>
    </row>
    <row r="27" spans="1:22" s="90" customFormat="1" x14ac:dyDescent="0.2">
      <c r="A27" s="106" t="s">
        <v>82</v>
      </c>
      <c r="B27" s="107">
        <v>113123</v>
      </c>
      <c r="C27" s="112">
        <v>729.04</v>
      </c>
      <c r="D27" s="109">
        <v>97871</v>
      </c>
      <c r="E27" s="110">
        <v>729.54</v>
      </c>
      <c r="F27" s="109">
        <v>3072</v>
      </c>
      <c r="G27" s="110">
        <v>720.13</v>
      </c>
      <c r="H27" s="109">
        <v>12180</v>
      </c>
      <c r="I27" s="111">
        <v>727.3</v>
      </c>
      <c r="J27" s="106" t="s">
        <v>82</v>
      </c>
      <c r="K27" s="107">
        <v>6618</v>
      </c>
      <c r="L27" s="112">
        <v>731.81</v>
      </c>
      <c r="M27" s="109">
        <v>730</v>
      </c>
      <c r="N27" s="110">
        <v>715.36</v>
      </c>
      <c r="O27" s="109">
        <v>5221</v>
      </c>
      <c r="P27" s="110">
        <v>734.15</v>
      </c>
      <c r="Q27" s="109">
        <v>667</v>
      </c>
      <c r="R27" s="111">
        <v>731.56</v>
      </c>
    </row>
    <row r="28" spans="1:22" s="90" customFormat="1" x14ac:dyDescent="0.2">
      <c r="A28" s="106" t="s">
        <v>83</v>
      </c>
      <c r="B28" s="107">
        <v>67962</v>
      </c>
      <c r="C28" s="108">
        <v>859.04</v>
      </c>
      <c r="D28" s="109">
        <v>61180</v>
      </c>
      <c r="E28" s="110">
        <v>859.25</v>
      </c>
      <c r="F28" s="109">
        <v>962</v>
      </c>
      <c r="G28" s="110">
        <v>855.41</v>
      </c>
      <c r="H28" s="109">
        <v>5820</v>
      </c>
      <c r="I28" s="111">
        <v>857.43</v>
      </c>
      <c r="J28" s="106" t="s">
        <v>83</v>
      </c>
      <c r="K28" s="107">
        <v>5548</v>
      </c>
      <c r="L28" s="108">
        <v>861.17</v>
      </c>
      <c r="M28" s="109">
        <v>186</v>
      </c>
      <c r="N28" s="110">
        <v>859.59</v>
      </c>
      <c r="O28" s="109">
        <v>4276</v>
      </c>
      <c r="P28" s="110">
        <v>863.1</v>
      </c>
      <c r="Q28" s="109">
        <v>1086</v>
      </c>
      <c r="R28" s="111">
        <v>853.84</v>
      </c>
    </row>
    <row r="29" spans="1:22" s="90" customFormat="1" x14ac:dyDescent="0.2">
      <c r="A29" s="106" t="s">
        <v>84</v>
      </c>
      <c r="B29" s="107">
        <v>42809</v>
      </c>
      <c r="C29" s="108">
        <v>991.75</v>
      </c>
      <c r="D29" s="109">
        <v>38871</v>
      </c>
      <c r="E29" s="110">
        <v>991.49</v>
      </c>
      <c r="F29" s="109">
        <v>460</v>
      </c>
      <c r="G29" s="110">
        <v>991.74</v>
      </c>
      <c r="H29" s="109">
        <v>3478</v>
      </c>
      <c r="I29" s="111">
        <v>994.64</v>
      </c>
      <c r="J29" s="106" t="s">
        <v>84</v>
      </c>
      <c r="K29" s="107">
        <v>5174</v>
      </c>
      <c r="L29" s="108">
        <v>1000.11</v>
      </c>
      <c r="M29" s="109">
        <v>101</v>
      </c>
      <c r="N29" s="110">
        <v>997.95</v>
      </c>
      <c r="O29" s="109">
        <v>4025</v>
      </c>
      <c r="P29" s="110">
        <v>1000.15</v>
      </c>
      <c r="Q29" s="109">
        <v>1048</v>
      </c>
      <c r="R29" s="111">
        <v>1000.13</v>
      </c>
    </row>
    <row r="30" spans="1:22" s="90" customFormat="1" x14ac:dyDescent="0.2">
      <c r="A30" s="106" t="s">
        <v>135</v>
      </c>
      <c r="B30" s="107">
        <v>17338</v>
      </c>
      <c r="C30" s="108">
        <v>1129.05</v>
      </c>
      <c r="D30" s="109">
        <v>15018</v>
      </c>
      <c r="E30" s="110">
        <v>1128.68</v>
      </c>
      <c r="F30" s="109">
        <v>209</v>
      </c>
      <c r="G30" s="110">
        <v>1127.19</v>
      </c>
      <c r="H30" s="109">
        <v>2111</v>
      </c>
      <c r="I30" s="111">
        <v>1131.8699999999999</v>
      </c>
      <c r="J30" s="106" t="s">
        <v>135</v>
      </c>
      <c r="K30" s="107">
        <v>5847</v>
      </c>
      <c r="L30" s="108">
        <v>1119.81</v>
      </c>
      <c r="M30" s="109">
        <v>116</v>
      </c>
      <c r="N30" s="110">
        <v>1109.26</v>
      </c>
      <c r="O30" s="109">
        <v>4839</v>
      </c>
      <c r="P30" s="110">
        <v>1119.05</v>
      </c>
      <c r="Q30" s="109">
        <v>892</v>
      </c>
      <c r="R30" s="111">
        <v>1125.27</v>
      </c>
    </row>
    <row r="31" spans="1:22" s="90" customFormat="1" x14ac:dyDescent="0.2">
      <c r="A31" s="106" t="s">
        <v>136</v>
      </c>
      <c r="B31" s="107">
        <v>11582</v>
      </c>
      <c r="C31" s="108">
        <v>1267.29</v>
      </c>
      <c r="D31" s="109">
        <v>9919</v>
      </c>
      <c r="E31" s="110">
        <v>1268.44</v>
      </c>
      <c r="F31" s="109">
        <v>132</v>
      </c>
      <c r="G31" s="110">
        <v>1266.0899999999999</v>
      </c>
      <c r="H31" s="109">
        <v>1531</v>
      </c>
      <c r="I31" s="111">
        <v>1259.92</v>
      </c>
      <c r="J31" s="106" t="s">
        <v>136</v>
      </c>
      <c r="K31" s="107">
        <v>6960</v>
      </c>
      <c r="L31" s="108">
        <v>1289.92</v>
      </c>
      <c r="M31" s="109">
        <v>85</v>
      </c>
      <c r="N31" s="110">
        <v>1283.94</v>
      </c>
      <c r="O31" s="109">
        <v>5743</v>
      </c>
      <c r="P31" s="110">
        <v>1294.2</v>
      </c>
      <c r="Q31" s="109">
        <v>1132</v>
      </c>
      <c r="R31" s="111">
        <v>1268.6199999999999</v>
      </c>
    </row>
    <row r="32" spans="1:22" s="90" customFormat="1" x14ac:dyDescent="0.2">
      <c r="A32" s="106" t="s">
        <v>137</v>
      </c>
      <c r="B32" s="107">
        <v>6288</v>
      </c>
      <c r="C32" s="108">
        <v>1419.08</v>
      </c>
      <c r="D32" s="109">
        <v>5749</v>
      </c>
      <c r="E32" s="110">
        <v>1418.84</v>
      </c>
      <c r="F32" s="109">
        <v>67</v>
      </c>
      <c r="G32" s="110">
        <v>1426.77</v>
      </c>
      <c r="H32" s="109">
        <v>472</v>
      </c>
      <c r="I32" s="111">
        <v>1420.99</v>
      </c>
      <c r="J32" s="106" t="s">
        <v>137</v>
      </c>
      <c r="K32" s="107">
        <v>4251</v>
      </c>
      <c r="L32" s="108">
        <v>1422.13</v>
      </c>
      <c r="M32" s="109">
        <v>32</v>
      </c>
      <c r="N32" s="110">
        <v>1412.06</v>
      </c>
      <c r="O32" s="109">
        <v>3314</v>
      </c>
      <c r="P32" s="110">
        <v>1422.02</v>
      </c>
      <c r="Q32" s="109">
        <v>905</v>
      </c>
      <c r="R32" s="111">
        <v>1422.87</v>
      </c>
    </row>
    <row r="33" spans="1:18" s="90" customFormat="1" x14ac:dyDescent="0.2">
      <c r="A33" s="106" t="s">
        <v>134</v>
      </c>
      <c r="B33" s="107">
        <v>10954</v>
      </c>
      <c r="C33" s="108">
        <v>1780.96</v>
      </c>
      <c r="D33" s="109">
        <v>10339</v>
      </c>
      <c r="E33" s="110">
        <v>1782.13</v>
      </c>
      <c r="F33" s="109">
        <v>54</v>
      </c>
      <c r="G33" s="110">
        <v>1744.71</v>
      </c>
      <c r="H33" s="109">
        <v>561</v>
      </c>
      <c r="I33" s="111">
        <v>1762.94</v>
      </c>
      <c r="J33" s="106" t="s">
        <v>134</v>
      </c>
      <c r="K33" s="107">
        <v>23267</v>
      </c>
      <c r="L33" s="108">
        <v>1843.7</v>
      </c>
      <c r="M33" s="109">
        <v>70</v>
      </c>
      <c r="N33" s="110">
        <v>1748.81</v>
      </c>
      <c r="O33" s="109">
        <v>15511</v>
      </c>
      <c r="P33" s="110">
        <v>1848.19</v>
      </c>
      <c r="Q33" s="109">
        <v>7686</v>
      </c>
      <c r="R33" s="111">
        <v>1835.49</v>
      </c>
    </row>
    <row r="34" spans="1:18" s="90" customFormat="1" x14ac:dyDescent="0.2">
      <c r="A34" s="116" t="s">
        <v>1</v>
      </c>
      <c r="B34" s="117">
        <v>1132948</v>
      </c>
      <c r="C34" s="118">
        <v>506.83</v>
      </c>
      <c r="D34" s="117">
        <v>851479</v>
      </c>
      <c r="E34" s="118">
        <v>537.54</v>
      </c>
      <c r="F34" s="117">
        <v>90301</v>
      </c>
      <c r="G34" s="118">
        <v>401.36</v>
      </c>
      <c r="H34" s="117">
        <v>191168</v>
      </c>
      <c r="I34" s="118">
        <v>419.83</v>
      </c>
      <c r="J34" s="116" t="s">
        <v>1</v>
      </c>
      <c r="K34" s="117">
        <v>72038</v>
      </c>
      <c r="L34" s="118">
        <v>1213.4100000000001</v>
      </c>
      <c r="M34" s="117">
        <v>5019</v>
      </c>
      <c r="N34" s="118">
        <v>667.9</v>
      </c>
      <c r="O34" s="117">
        <v>51834</v>
      </c>
      <c r="P34" s="118">
        <v>1211.8599999999999</v>
      </c>
      <c r="Q34" s="117">
        <v>15185</v>
      </c>
      <c r="R34" s="118">
        <v>1399</v>
      </c>
    </row>
    <row r="35" spans="1:18" s="90" customFormat="1" ht="18" customHeight="1" x14ac:dyDescent="0.15">
      <c r="A35" s="257"/>
      <c r="B35" s="257"/>
      <c r="C35" s="257"/>
      <c r="D35" s="257"/>
      <c r="E35" s="257"/>
      <c r="F35" s="257"/>
      <c r="G35" s="257"/>
      <c r="H35" s="132"/>
      <c r="I35" s="108"/>
      <c r="J35" s="262"/>
      <c r="K35" s="262"/>
      <c r="L35" s="262"/>
      <c r="M35" s="262"/>
      <c r="N35" s="262"/>
      <c r="O35" s="262"/>
      <c r="P35" s="262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50"/>
      <c r="B39" s="250"/>
      <c r="C39" s="250"/>
      <c r="D39" s="250"/>
      <c r="E39" s="250"/>
      <c r="F39" s="250"/>
      <c r="G39" s="250"/>
      <c r="H39" s="62"/>
      <c r="I39" s="45"/>
      <c r="J39" s="250"/>
      <c r="K39" s="250"/>
      <c r="L39" s="250"/>
      <c r="M39" s="250"/>
      <c r="N39" s="250"/>
      <c r="O39" s="250"/>
      <c r="P39" s="250"/>
      <c r="Q39" s="218"/>
    </row>
    <row r="40" spans="1:18" ht="9.75" customHeight="1" x14ac:dyDescent="0.2">
      <c r="A40" s="250"/>
      <c r="B40" s="250"/>
      <c r="C40" s="250"/>
      <c r="D40" s="250"/>
      <c r="E40" s="250"/>
      <c r="F40" s="250"/>
      <c r="G40" s="250"/>
      <c r="H40" s="19"/>
      <c r="I40" s="20"/>
      <c r="J40" s="250"/>
      <c r="K40" s="250"/>
      <c r="L40" s="250"/>
      <c r="M40" s="250"/>
      <c r="N40" s="250"/>
      <c r="O40" s="250"/>
      <c r="P40" s="250"/>
      <c r="Q40" s="218"/>
    </row>
    <row r="41" spans="1:18" ht="12.75" x14ac:dyDescent="0.2">
      <c r="A41" s="251" t="s">
        <v>85</v>
      </c>
      <c r="B41" s="251"/>
      <c r="C41" s="251"/>
      <c r="D41" s="251"/>
      <c r="E41" s="251"/>
      <c r="F41" s="251"/>
      <c r="G41" s="251"/>
      <c r="H41" s="251"/>
      <c r="I41" s="251"/>
      <c r="J41" s="251" t="s">
        <v>18</v>
      </c>
      <c r="K41" s="251"/>
      <c r="L41" s="251"/>
      <c r="M41" s="251"/>
      <c r="N41" s="251"/>
      <c r="O41" s="251"/>
      <c r="P41" s="251"/>
      <c r="Q41" s="251"/>
      <c r="R41" s="251"/>
    </row>
    <row r="42" spans="1:18" ht="12.75" x14ac:dyDescent="0.2">
      <c r="A42" s="251" t="s">
        <v>87</v>
      </c>
      <c r="B42" s="251"/>
      <c r="C42" s="251"/>
      <c r="D42" s="251"/>
      <c r="E42" s="251"/>
      <c r="F42" s="251"/>
      <c r="G42" s="251"/>
      <c r="H42" s="251"/>
      <c r="I42" s="251"/>
      <c r="J42" s="251" t="s">
        <v>19</v>
      </c>
      <c r="K42" s="251"/>
      <c r="L42" s="251"/>
      <c r="M42" s="251"/>
      <c r="N42" s="251"/>
      <c r="O42" s="251"/>
      <c r="P42" s="251"/>
      <c r="Q42" s="251"/>
      <c r="R42" s="251"/>
    </row>
    <row r="43" spans="1:18" ht="12.75" x14ac:dyDescent="0.2">
      <c r="A43" s="251" t="s">
        <v>9</v>
      </c>
      <c r="B43" s="251"/>
      <c r="C43" s="251"/>
      <c r="D43" s="251"/>
      <c r="E43" s="251"/>
      <c r="F43" s="251"/>
      <c r="G43" s="251"/>
      <c r="H43" s="251"/>
      <c r="I43" s="251"/>
      <c r="J43" s="251" t="s">
        <v>49</v>
      </c>
      <c r="K43" s="251"/>
      <c r="L43" s="251"/>
      <c r="M43" s="251"/>
      <c r="N43" s="251"/>
      <c r="O43" s="251"/>
      <c r="P43" s="251"/>
      <c r="Q43" s="251"/>
      <c r="R43" s="251"/>
    </row>
    <row r="44" spans="1:18" ht="12.75" x14ac:dyDescent="0.2">
      <c r="A44" s="251" t="s">
        <v>46</v>
      </c>
      <c r="B44" s="251"/>
      <c r="C44" s="251"/>
      <c r="D44" s="251"/>
      <c r="E44" s="251"/>
      <c r="F44" s="251"/>
      <c r="G44" s="251"/>
      <c r="H44" s="251"/>
      <c r="I44" s="251"/>
      <c r="J44" s="251" t="s">
        <v>50</v>
      </c>
      <c r="K44" s="251"/>
      <c r="L44" s="251"/>
      <c r="M44" s="251"/>
      <c r="N44" s="251"/>
      <c r="O44" s="251"/>
      <c r="P44" s="251"/>
      <c r="Q44" s="251"/>
      <c r="R44" s="251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60"/>
      <c r="K45" s="260"/>
      <c r="L45" s="260"/>
      <c r="M45" s="260"/>
      <c r="N45" s="260"/>
      <c r="O45" s="260"/>
      <c r="P45" s="260"/>
      <c r="Q45" s="260"/>
      <c r="R45" s="260"/>
    </row>
    <row r="46" spans="1:18" ht="12.75" customHeight="1" x14ac:dyDescent="0.2">
      <c r="A46" s="253" t="str">
        <f>A10</f>
        <v>za listopad 2024. (isplata u studenome 2024.)</v>
      </c>
      <c r="B46" s="253"/>
      <c r="C46" s="253"/>
      <c r="D46" s="253"/>
      <c r="E46" s="253"/>
      <c r="F46" s="253"/>
      <c r="G46" s="253"/>
      <c r="H46" s="253"/>
      <c r="I46" s="253"/>
      <c r="J46" s="266" t="str">
        <f>A10</f>
        <v>za listopad 2024. (isplata u studenome 2024.)</v>
      </c>
      <c r="K46" s="266"/>
      <c r="L46" s="266"/>
      <c r="M46" s="266"/>
      <c r="N46" s="266"/>
      <c r="O46" s="266"/>
      <c r="P46" s="266"/>
      <c r="Q46" s="266"/>
      <c r="R46" s="266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63" t="s">
        <v>89</v>
      </c>
      <c r="B48" s="258" t="s">
        <v>6</v>
      </c>
      <c r="C48" s="267"/>
      <c r="D48" s="267"/>
      <c r="E48" s="267"/>
      <c r="F48" s="267"/>
      <c r="G48" s="267"/>
      <c r="H48" s="267"/>
      <c r="I48" s="259"/>
      <c r="J48" s="263" t="s">
        <v>89</v>
      </c>
      <c r="K48" s="258" t="s">
        <v>6</v>
      </c>
      <c r="L48" s="267"/>
      <c r="M48" s="267"/>
      <c r="N48" s="267"/>
      <c r="O48" s="267"/>
      <c r="P48" s="267"/>
      <c r="Q48" s="267"/>
      <c r="R48" s="259"/>
    </row>
    <row r="49" spans="1:19" x14ac:dyDescent="0.2">
      <c r="A49" s="264"/>
      <c r="B49" s="258" t="s">
        <v>1</v>
      </c>
      <c r="C49" s="259"/>
      <c r="D49" s="258" t="s">
        <v>7</v>
      </c>
      <c r="E49" s="259"/>
      <c r="F49" s="258" t="s">
        <v>45</v>
      </c>
      <c r="G49" s="259"/>
      <c r="H49" s="258" t="s">
        <v>8</v>
      </c>
      <c r="I49" s="259"/>
      <c r="J49" s="264"/>
      <c r="K49" s="258" t="s">
        <v>1</v>
      </c>
      <c r="L49" s="259"/>
      <c r="M49" s="258" t="s">
        <v>7</v>
      </c>
      <c r="N49" s="259"/>
      <c r="O49" s="258" t="s">
        <v>45</v>
      </c>
      <c r="P49" s="259"/>
      <c r="Q49" s="258" t="s">
        <v>8</v>
      </c>
      <c r="R49" s="259"/>
    </row>
    <row r="50" spans="1:19" ht="39.75" customHeight="1" x14ac:dyDescent="0.2">
      <c r="A50" s="265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65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168</v>
      </c>
      <c r="C52" s="112" t="s">
        <v>169</v>
      </c>
      <c r="D52" s="109" t="s">
        <v>168</v>
      </c>
      <c r="E52" s="110" t="s">
        <v>169</v>
      </c>
      <c r="F52" s="109" t="s">
        <v>168</v>
      </c>
      <c r="G52" s="113" t="s">
        <v>169</v>
      </c>
      <c r="H52" s="109" t="s">
        <v>168</v>
      </c>
      <c r="I52" s="111" t="s">
        <v>169</v>
      </c>
      <c r="J52" s="106" t="s">
        <v>72</v>
      </c>
      <c r="K52" s="119">
        <v>19</v>
      </c>
      <c r="L52" s="95">
        <v>38.42</v>
      </c>
      <c r="M52" s="121"/>
      <c r="N52" s="92"/>
      <c r="O52" s="121">
        <v>18</v>
      </c>
      <c r="P52" s="92">
        <v>37.18</v>
      </c>
      <c r="Q52" s="121">
        <v>1</v>
      </c>
      <c r="R52" s="122">
        <v>60.9</v>
      </c>
    </row>
    <row r="53" spans="1:19" s="90" customFormat="1" x14ac:dyDescent="0.2">
      <c r="A53" s="106" t="s">
        <v>73</v>
      </c>
      <c r="B53" s="107">
        <v>6</v>
      </c>
      <c r="C53" s="112">
        <v>120.95</v>
      </c>
      <c r="D53" s="109" t="s">
        <v>168</v>
      </c>
      <c r="E53" s="110" t="s">
        <v>169</v>
      </c>
      <c r="F53" s="109">
        <v>2</v>
      </c>
      <c r="G53" s="110">
        <v>128.37</v>
      </c>
      <c r="H53" s="109">
        <v>4</v>
      </c>
      <c r="I53" s="111">
        <v>117.23</v>
      </c>
      <c r="J53" s="106" t="s">
        <v>73</v>
      </c>
      <c r="K53" s="119">
        <v>56</v>
      </c>
      <c r="L53" s="95">
        <v>112.12</v>
      </c>
      <c r="M53" s="121"/>
      <c r="N53" s="92"/>
      <c r="O53" s="121">
        <v>47</v>
      </c>
      <c r="P53" s="92">
        <v>110.9</v>
      </c>
      <c r="Q53" s="121">
        <v>9</v>
      </c>
      <c r="R53" s="122">
        <v>118.48</v>
      </c>
      <c r="S53" s="123"/>
    </row>
    <row r="54" spans="1:19" s="90" customFormat="1" x14ac:dyDescent="0.2">
      <c r="A54" s="106" t="s">
        <v>74</v>
      </c>
      <c r="B54" s="107">
        <v>17</v>
      </c>
      <c r="C54" s="112">
        <v>173.43</v>
      </c>
      <c r="D54" s="109" t="s">
        <v>168</v>
      </c>
      <c r="E54" s="110" t="s">
        <v>169</v>
      </c>
      <c r="F54" s="109">
        <v>15</v>
      </c>
      <c r="G54" s="110">
        <v>174.61</v>
      </c>
      <c r="H54" s="109">
        <v>2</v>
      </c>
      <c r="I54" s="111">
        <v>164.61</v>
      </c>
      <c r="J54" s="106" t="s">
        <v>74</v>
      </c>
      <c r="K54" s="119">
        <v>113</v>
      </c>
      <c r="L54" s="124">
        <v>173.86</v>
      </c>
      <c r="M54" s="121"/>
      <c r="N54" s="92"/>
      <c r="O54" s="121">
        <v>99</v>
      </c>
      <c r="P54" s="92">
        <v>172.51</v>
      </c>
      <c r="Q54" s="121">
        <v>14</v>
      </c>
      <c r="R54" s="122">
        <v>183.36</v>
      </c>
      <c r="S54" s="123"/>
    </row>
    <row r="55" spans="1:19" s="90" customFormat="1" x14ac:dyDescent="0.2">
      <c r="A55" s="106" t="s">
        <v>75</v>
      </c>
      <c r="B55" s="107">
        <v>67</v>
      </c>
      <c r="C55" s="112">
        <v>241.82</v>
      </c>
      <c r="D55" s="109">
        <v>15</v>
      </c>
      <c r="E55" s="110">
        <v>253.42</v>
      </c>
      <c r="F55" s="109">
        <v>47</v>
      </c>
      <c r="G55" s="110">
        <v>238.83</v>
      </c>
      <c r="H55" s="109">
        <v>5</v>
      </c>
      <c r="I55" s="111">
        <v>235.17</v>
      </c>
      <c r="J55" s="106" t="s">
        <v>75</v>
      </c>
      <c r="K55" s="119">
        <v>200</v>
      </c>
      <c r="L55" s="124">
        <v>234.36</v>
      </c>
      <c r="M55" s="121"/>
      <c r="N55" s="92"/>
      <c r="O55" s="121">
        <v>156</v>
      </c>
      <c r="P55" s="92">
        <v>233.89</v>
      </c>
      <c r="Q55" s="121">
        <v>44</v>
      </c>
      <c r="R55" s="122">
        <v>236.02</v>
      </c>
      <c r="S55" s="123"/>
    </row>
    <row r="56" spans="1:19" s="90" customFormat="1" x14ac:dyDescent="0.2">
      <c r="A56" s="106" t="s">
        <v>76</v>
      </c>
      <c r="B56" s="107">
        <v>223</v>
      </c>
      <c r="C56" s="112">
        <v>308.51</v>
      </c>
      <c r="D56" s="109">
        <v>104</v>
      </c>
      <c r="E56" s="110">
        <v>308.11</v>
      </c>
      <c r="F56" s="109">
        <v>106</v>
      </c>
      <c r="G56" s="110">
        <v>307.57</v>
      </c>
      <c r="H56" s="109">
        <v>13</v>
      </c>
      <c r="I56" s="111">
        <v>319.36</v>
      </c>
      <c r="J56" s="106" t="s">
        <v>76</v>
      </c>
      <c r="K56" s="119">
        <v>324</v>
      </c>
      <c r="L56" s="124">
        <v>309.52</v>
      </c>
      <c r="M56" s="121"/>
      <c r="N56" s="92"/>
      <c r="O56" s="121">
        <v>281</v>
      </c>
      <c r="P56" s="92">
        <v>309.38</v>
      </c>
      <c r="Q56" s="121">
        <v>43</v>
      </c>
      <c r="R56" s="122">
        <v>310.39999999999998</v>
      </c>
      <c r="S56" s="123"/>
    </row>
    <row r="57" spans="1:19" s="90" customFormat="1" x14ac:dyDescent="0.2">
      <c r="A57" s="106" t="s">
        <v>77</v>
      </c>
      <c r="B57" s="107">
        <v>291</v>
      </c>
      <c r="C57" s="112">
        <v>371.86</v>
      </c>
      <c r="D57" s="109">
        <v>84</v>
      </c>
      <c r="E57" s="110">
        <v>371.82</v>
      </c>
      <c r="F57" s="109">
        <v>188</v>
      </c>
      <c r="G57" s="110">
        <v>371.5</v>
      </c>
      <c r="H57" s="109">
        <v>19</v>
      </c>
      <c r="I57" s="111">
        <v>375.49</v>
      </c>
      <c r="J57" s="106" t="s">
        <v>77</v>
      </c>
      <c r="K57" s="119">
        <v>577</v>
      </c>
      <c r="L57" s="124">
        <v>373.26</v>
      </c>
      <c r="M57" s="121"/>
      <c r="N57" s="92"/>
      <c r="O57" s="121">
        <v>432</v>
      </c>
      <c r="P57" s="92">
        <v>374.88</v>
      </c>
      <c r="Q57" s="121">
        <v>145</v>
      </c>
      <c r="R57" s="122">
        <v>368.43</v>
      </c>
      <c r="S57" s="123"/>
    </row>
    <row r="58" spans="1:19" s="90" customFormat="1" x14ac:dyDescent="0.2">
      <c r="A58" s="106" t="s">
        <v>78</v>
      </c>
      <c r="B58" s="107">
        <v>406</v>
      </c>
      <c r="C58" s="112">
        <v>437.52</v>
      </c>
      <c r="D58" s="109">
        <v>63</v>
      </c>
      <c r="E58" s="110">
        <v>434.64</v>
      </c>
      <c r="F58" s="109">
        <v>307</v>
      </c>
      <c r="G58" s="110">
        <v>437.55</v>
      </c>
      <c r="H58" s="109">
        <v>36</v>
      </c>
      <c r="I58" s="111">
        <v>442.33</v>
      </c>
      <c r="J58" s="106" t="s">
        <v>78</v>
      </c>
      <c r="K58" s="119">
        <v>734</v>
      </c>
      <c r="L58" s="124">
        <v>437.32</v>
      </c>
      <c r="M58" s="121"/>
      <c r="N58" s="92"/>
      <c r="O58" s="121">
        <v>653</v>
      </c>
      <c r="P58" s="92">
        <v>437.77</v>
      </c>
      <c r="Q58" s="121">
        <v>81</v>
      </c>
      <c r="R58" s="122">
        <v>433.71</v>
      </c>
      <c r="S58" s="123"/>
    </row>
    <row r="59" spans="1:19" s="90" customFormat="1" x14ac:dyDescent="0.2">
      <c r="A59" s="106" t="s">
        <v>79</v>
      </c>
      <c r="B59" s="107">
        <v>690</v>
      </c>
      <c r="C59" s="112">
        <v>511.24</v>
      </c>
      <c r="D59" s="109">
        <v>122</v>
      </c>
      <c r="E59" s="110">
        <v>518.5</v>
      </c>
      <c r="F59" s="109">
        <v>503</v>
      </c>
      <c r="G59" s="110">
        <v>509.93</v>
      </c>
      <c r="H59" s="109">
        <v>65</v>
      </c>
      <c r="I59" s="111">
        <v>507.73</v>
      </c>
      <c r="J59" s="106" t="s">
        <v>79</v>
      </c>
      <c r="K59" s="119">
        <v>1078</v>
      </c>
      <c r="L59" s="124">
        <v>507.97</v>
      </c>
      <c r="M59" s="121"/>
      <c r="N59" s="92"/>
      <c r="O59" s="121">
        <v>998</v>
      </c>
      <c r="P59" s="92">
        <v>508.24</v>
      </c>
      <c r="Q59" s="121">
        <v>80</v>
      </c>
      <c r="R59" s="122">
        <v>504.63</v>
      </c>
      <c r="S59" s="123"/>
    </row>
    <row r="60" spans="1:19" s="90" customFormat="1" x14ac:dyDescent="0.2">
      <c r="A60" s="106" t="s">
        <v>80</v>
      </c>
      <c r="B60" s="107">
        <v>1569</v>
      </c>
      <c r="C60" s="112">
        <v>574.21</v>
      </c>
      <c r="D60" s="109">
        <v>500</v>
      </c>
      <c r="E60" s="110">
        <v>575</v>
      </c>
      <c r="F60" s="109">
        <v>954</v>
      </c>
      <c r="G60" s="110">
        <v>574.33000000000004</v>
      </c>
      <c r="H60" s="109">
        <v>115</v>
      </c>
      <c r="I60" s="111">
        <v>569.83000000000004</v>
      </c>
      <c r="J60" s="106" t="s">
        <v>80</v>
      </c>
      <c r="K60" s="119">
        <v>593</v>
      </c>
      <c r="L60" s="124">
        <v>567.80999999999995</v>
      </c>
      <c r="M60" s="121"/>
      <c r="N60" s="92"/>
      <c r="O60" s="121">
        <v>468</v>
      </c>
      <c r="P60" s="92">
        <v>567.27</v>
      </c>
      <c r="Q60" s="121">
        <v>125</v>
      </c>
      <c r="R60" s="122">
        <v>569.80999999999995</v>
      </c>
      <c r="S60" s="123"/>
    </row>
    <row r="61" spans="1:19" s="90" customFormat="1" x14ac:dyDescent="0.2">
      <c r="A61" s="106" t="s">
        <v>81</v>
      </c>
      <c r="B61" s="107">
        <v>2820</v>
      </c>
      <c r="C61" s="112">
        <v>636.47</v>
      </c>
      <c r="D61" s="109">
        <v>944</v>
      </c>
      <c r="E61" s="110">
        <v>635.91999999999996</v>
      </c>
      <c r="F61" s="109">
        <v>1709</v>
      </c>
      <c r="G61" s="110">
        <v>636.87</v>
      </c>
      <c r="H61" s="109">
        <v>167</v>
      </c>
      <c r="I61" s="111">
        <v>635.44000000000005</v>
      </c>
      <c r="J61" s="106" t="s">
        <v>81</v>
      </c>
      <c r="K61" s="119">
        <v>702</v>
      </c>
      <c r="L61" s="124">
        <v>637.21</v>
      </c>
      <c r="M61" s="121"/>
      <c r="N61" s="92"/>
      <c r="O61" s="121">
        <v>582</v>
      </c>
      <c r="P61" s="92">
        <v>635.91999999999996</v>
      </c>
      <c r="Q61" s="121">
        <v>120</v>
      </c>
      <c r="R61" s="122">
        <v>643.45000000000005</v>
      </c>
      <c r="S61" s="123"/>
    </row>
    <row r="62" spans="1:19" s="90" customFormat="1" x14ac:dyDescent="0.2">
      <c r="A62" s="106" t="s">
        <v>82</v>
      </c>
      <c r="B62" s="107">
        <v>3451</v>
      </c>
      <c r="C62" s="112">
        <v>730.76</v>
      </c>
      <c r="D62" s="109">
        <v>1433</v>
      </c>
      <c r="E62" s="110">
        <v>732.86</v>
      </c>
      <c r="F62" s="109">
        <v>1777</v>
      </c>
      <c r="G62" s="110">
        <v>728.6</v>
      </c>
      <c r="H62" s="109">
        <v>241</v>
      </c>
      <c r="I62" s="111">
        <v>734.2</v>
      </c>
      <c r="J62" s="106" t="s">
        <v>82</v>
      </c>
      <c r="K62" s="119">
        <v>781</v>
      </c>
      <c r="L62" s="95">
        <v>743.27</v>
      </c>
      <c r="M62" s="121"/>
      <c r="N62" s="92"/>
      <c r="O62" s="121">
        <v>582</v>
      </c>
      <c r="P62" s="92">
        <v>739.08</v>
      </c>
      <c r="Q62" s="121">
        <v>199</v>
      </c>
      <c r="R62" s="122">
        <v>755.52</v>
      </c>
      <c r="S62" s="123"/>
    </row>
    <row r="63" spans="1:19" s="90" customFormat="1" x14ac:dyDescent="0.2">
      <c r="A63" s="106" t="s">
        <v>83</v>
      </c>
      <c r="B63" s="107">
        <v>2586</v>
      </c>
      <c r="C63" s="108">
        <v>859.71</v>
      </c>
      <c r="D63" s="109">
        <v>1195</v>
      </c>
      <c r="E63" s="110">
        <v>860.39</v>
      </c>
      <c r="F63" s="109">
        <v>1154</v>
      </c>
      <c r="G63" s="110">
        <v>859.38</v>
      </c>
      <c r="H63" s="109">
        <v>237</v>
      </c>
      <c r="I63" s="111">
        <v>857.93</v>
      </c>
      <c r="J63" s="106" t="s">
        <v>83</v>
      </c>
      <c r="K63" s="119">
        <v>613</v>
      </c>
      <c r="L63" s="95">
        <v>851.58</v>
      </c>
      <c r="M63" s="121"/>
      <c r="N63" s="92"/>
      <c r="O63" s="121">
        <v>506</v>
      </c>
      <c r="P63" s="92">
        <v>846.57</v>
      </c>
      <c r="Q63" s="121">
        <v>107</v>
      </c>
      <c r="R63" s="122">
        <v>875.23</v>
      </c>
      <c r="S63" s="123"/>
    </row>
    <row r="64" spans="1:19" s="90" customFormat="1" x14ac:dyDescent="0.2">
      <c r="A64" s="106" t="s">
        <v>84</v>
      </c>
      <c r="B64" s="107">
        <v>1745</v>
      </c>
      <c r="C64" s="108">
        <v>996.21</v>
      </c>
      <c r="D64" s="109">
        <v>1028</v>
      </c>
      <c r="E64" s="110">
        <v>999.27</v>
      </c>
      <c r="F64" s="109">
        <v>562</v>
      </c>
      <c r="G64" s="110">
        <v>988.27</v>
      </c>
      <c r="H64" s="109">
        <v>155</v>
      </c>
      <c r="I64" s="111">
        <v>1004.69</v>
      </c>
      <c r="J64" s="106" t="s">
        <v>84</v>
      </c>
      <c r="K64" s="119">
        <v>684</v>
      </c>
      <c r="L64" s="95">
        <v>995.47</v>
      </c>
      <c r="M64" s="121"/>
      <c r="N64" s="92"/>
      <c r="O64" s="121">
        <v>598</v>
      </c>
      <c r="P64" s="92">
        <v>995.17</v>
      </c>
      <c r="Q64" s="121">
        <v>86</v>
      </c>
      <c r="R64" s="122">
        <v>997.54</v>
      </c>
      <c r="S64" s="123"/>
    </row>
    <row r="65" spans="1:19" s="90" customFormat="1" x14ac:dyDescent="0.2">
      <c r="A65" s="106" t="s">
        <v>135</v>
      </c>
      <c r="B65" s="107">
        <v>913</v>
      </c>
      <c r="C65" s="108">
        <v>1127.76</v>
      </c>
      <c r="D65" s="109">
        <v>619</v>
      </c>
      <c r="E65" s="110">
        <v>1128.55</v>
      </c>
      <c r="F65" s="109">
        <v>190</v>
      </c>
      <c r="G65" s="110">
        <v>1122.8</v>
      </c>
      <c r="H65" s="109">
        <v>104</v>
      </c>
      <c r="I65" s="111">
        <v>1132.1099999999999</v>
      </c>
      <c r="J65" s="106" t="s">
        <v>135</v>
      </c>
      <c r="K65" s="119">
        <v>285</v>
      </c>
      <c r="L65" s="95">
        <v>1128.6400000000001</v>
      </c>
      <c r="M65" s="121"/>
      <c r="N65" s="92"/>
      <c r="O65" s="121">
        <v>233</v>
      </c>
      <c r="P65" s="92">
        <v>1126.68</v>
      </c>
      <c r="Q65" s="121">
        <v>52</v>
      </c>
      <c r="R65" s="122">
        <v>1137.42</v>
      </c>
      <c r="S65" s="123"/>
    </row>
    <row r="66" spans="1:19" s="90" customFormat="1" x14ac:dyDescent="0.2">
      <c r="A66" s="106" t="s">
        <v>136</v>
      </c>
      <c r="B66" s="107">
        <v>598</v>
      </c>
      <c r="C66" s="108">
        <v>1270.51</v>
      </c>
      <c r="D66" s="109">
        <v>471</v>
      </c>
      <c r="E66" s="110">
        <v>1271.27</v>
      </c>
      <c r="F66" s="109">
        <v>69</v>
      </c>
      <c r="G66" s="110">
        <v>1265.75</v>
      </c>
      <c r="H66" s="109">
        <v>58</v>
      </c>
      <c r="I66" s="111">
        <v>1269.98</v>
      </c>
      <c r="J66" s="106" t="s">
        <v>136</v>
      </c>
      <c r="K66" s="119">
        <v>238</v>
      </c>
      <c r="L66" s="95">
        <v>1262.57</v>
      </c>
      <c r="M66" s="121"/>
      <c r="N66" s="92"/>
      <c r="O66" s="121">
        <v>221</v>
      </c>
      <c r="P66" s="92">
        <v>1260.51</v>
      </c>
      <c r="Q66" s="121">
        <v>17</v>
      </c>
      <c r="R66" s="122">
        <v>1289.23</v>
      </c>
      <c r="S66" s="123"/>
    </row>
    <row r="67" spans="1:19" s="90" customFormat="1" x14ac:dyDescent="0.2">
      <c r="A67" s="106" t="s">
        <v>137</v>
      </c>
      <c r="B67" s="107">
        <v>366</v>
      </c>
      <c r="C67" s="108">
        <v>1418.34</v>
      </c>
      <c r="D67" s="109">
        <v>286</v>
      </c>
      <c r="E67" s="110">
        <v>1415.83</v>
      </c>
      <c r="F67" s="109">
        <v>41</v>
      </c>
      <c r="G67" s="110">
        <v>1422.69</v>
      </c>
      <c r="H67" s="109">
        <v>39</v>
      </c>
      <c r="I67" s="111">
        <v>1432.16</v>
      </c>
      <c r="J67" s="106" t="s">
        <v>137</v>
      </c>
      <c r="K67" s="119">
        <v>143</v>
      </c>
      <c r="L67" s="95">
        <v>1422.51</v>
      </c>
      <c r="M67" s="121"/>
      <c r="N67" s="92"/>
      <c r="O67" s="121">
        <v>126</v>
      </c>
      <c r="P67" s="92">
        <v>1420.19</v>
      </c>
      <c r="Q67" s="121">
        <v>17</v>
      </c>
      <c r="R67" s="122">
        <v>1439.67</v>
      </c>
      <c r="S67" s="123"/>
    </row>
    <row r="68" spans="1:19" s="90" customFormat="1" x14ac:dyDescent="0.2">
      <c r="A68" s="106" t="s">
        <v>134</v>
      </c>
      <c r="B68" s="107">
        <v>474</v>
      </c>
      <c r="C68" s="108">
        <v>1794.42</v>
      </c>
      <c r="D68" s="109">
        <v>327</v>
      </c>
      <c r="E68" s="110">
        <v>1796.41</v>
      </c>
      <c r="F68" s="109">
        <v>87</v>
      </c>
      <c r="G68" s="110">
        <v>1808.93</v>
      </c>
      <c r="H68" s="109">
        <v>60</v>
      </c>
      <c r="I68" s="111">
        <v>1762.56</v>
      </c>
      <c r="J68" s="106" t="s">
        <v>134</v>
      </c>
      <c r="K68" s="119">
        <v>153</v>
      </c>
      <c r="L68" s="95">
        <v>1687.69</v>
      </c>
      <c r="M68" s="121"/>
      <c r="N68" s="92"/>
      <c r="O68" s="121">
        <v>139</v>
      </c>
      <c r="P68" s="92">
        <v>1685.08</v>
      </c>
      <c r="Q68" s="121">
        <v>14</v>
      </c>
      <c r="R68" s="122">
        <v>1713.55</v>
      </c>
      <c r="S68" s="123"/>
    </row>
    <row r="69" spans="1:19" s="90" customFormat="1" x14ac:dyDescent="0.2">
      <c r="A69" s="116" t="s">
        <v>1</v>
      </c>
      <c r="B69" s="117">
        <v>16222</v>
      </c>
      <c r="C69" s="118">
        <v>805.42</v>
      </c>
      <c r="D69" s="117">
        <v>7191</v>
      </c>
      <c r="E69" s="118">
        <v>895.68</v>
      </c>
      <c r="F69" s="117">
        <v>7711</v>
      </c>
      <c r="G69" s="118">
        <v>713.52</v>
      </c>
      <c r="H69" s="117">
        <v>1320</v>
      </c>
      <c r="I69" s="118">
        <v>850.64</v>
      </c>
      <c r="J69" s="116" t="s">
        <v>1</v>
      </c>
      <c r="K69" s="125">
        <v>7293</v>
      </c>
      <c r="L69" s="126">
        <v>673.11</v>
      </c>
      <c r="M69" s="125"/>
      <c r="N69" s="126"/>
      <c r="O69" s="125">
        <v>6139</v>
      </c>
      <c r="P69" s="126">
        <v>675.17</v>
      </c>
      <c r="Q69" s="125">
        <v>1154</v>
      </c>
      <c r="R69" s="126">
        <v>662.13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61"/>
      <c r="B71" s="261"/>
      <c r="C71" s="261"/>
      <c r="D71" s="261"/>
      <c r="E71" s="261"/>
      <c r="F71" s="261"/>
      <c r="G71" s="261"/>
      <c r="H71" s="133"/>
      <c r="I71" s="133"/>
      <c r="J71" s="262"/>
      <c r="K71" s="262"/>
      <c r="L71" s="262"/>
      <c r="M71" s="262"/>
      <c r="N71" s="262"/>
      <c r="O71" s="262"/>
      <c r="P71" s="262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50"/>
      <c r="B75" s="250"/>
      <c r="C75" s="250"/>
      <c r="D75" s="250"/>
      <c r="E75" s="250"/>
      <c r="F75" s="250"/>
      <c r="G75" s="250"/>
      <c r="H75" s="6"/>
      <c r="I75" s="46"/>
      <c r="J75" s="250"/>
      <c r="K75" s="250"/>
      <c r="L75" s="250"/>
      <c r="M75" s="250"/>
      <c r="N75" s="250"/>
      <c r="O75" s="250"/>
      <c r="P75" s="250"/>
      <c r="Q75" s="6"/>
      <c r="R75" s="46"/>
    </row>
    <row r="76" spans="1:19" ht="8.25" customHeight="1" x14ac:dyDescent="0.2">
      <c r="A76" s="250"/>
      <c r="B76" s="250"/>
      <c r="C76" s="250"/>
      <c r="D76" s="250"/>
      <c r="E76" s="250"/>
      <c r="F76" s="250"/>
      <c r="G76" s="250"/>
      <c r="H76" s="6"/>
      <c r="I76" s="46"/>
      <c r="J76" s="250"/>
      <c r="K76" s="250"/>
      <c r="L76" s="250"/>
      <c r="M76" s="250"/>
      <c r="N76" s="250"/>
      <c r="O76" s="250"/>
      <c r="P76" s="250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51" t="s">
        <v>16</v>
      </c>
      <c r="B6" s="251"/>
      <c r="C6" s="251"/>
      <c r="D6" s="251"/>
      <c r="E6" s="251"/>
      <c r="F6" s="251"/>
      <c r="G6" s="251"/>
      <c r="H6" s="251"/>
      <c r="I6" s="251"/>
      <c r="J6" s="251" t="s">
        <v>17</v>
      </c>
      <c r="K6" s="251"/>
      <c r="L6" s="251"/>
      <c r="M6" s="251"/>
      <c r="N6" s="251"/>
      <c r="O6" s="251"/>
      <c r="P6" s="251"/>
      <c r="Q6" s="251"/>
      <c r="R6" s="251"/>
    </row>
    <row r="7" spans="1:23" ht="12.75" x14ac:dyDescent="0.2">
      <c r="A7" s="251" t="s">
        <v>15</v>
      </c>
      <c r="B7" s="251"/>
      <c r="C7" s="251"/>
      <c r="D7" s="251"/>
      <c r="E7" s="251"/>
      <c r="F7" s="251"/>
      <c r="G7" s="251"/>
      <c r="H7" s="251"/>
      <c r="I7" s="251"/>
      <c r="J7" s="251" t="s">
        <v>15</v>
      </c>
      <c r="K7" s="251"/>
      <c r="L7" s="251"/>
      <c r="M7" s="251"/>
      <c r="N7" s="251"/>
      <c r="O7" s="251"/>
      <c r="P7" s="251"/>
      <c r="Q7" s="251"/>
      <c r="R7" s="251"/>
    </row>
    <row r="8" spans="1:23" ht="12.75" x14ac:dyDescent="0.2">
      <c r="A8" s="252" t="s">
        <v>43</v>
      </c>
      <c r="B8" s="252"/>
      <c r="C8" s="252"/>
      <c r="D8" s="252"/>
      <c r="E8" s="252"/>
      <c r="F8" s="252"/>
      <c r="G8" s="252"/>
      <c r="H8" s="252"/>
      <c r="I8" s="252"/>
      <c r="J8" s="251" t="s">
        <v>41</v>
      </c>
      <c r="K8" s="251"/>
      <c r="L8" s="251"/>
      <c r="M8" s="251"/>
      <c r="N8" s="251"/>
      <c r="O8" s="251"/>
      <c r="P8" s="251"/>
      <c r="Q8" s="251"/>
      <c r="R8" s="251"/>
    </row>
    <row r="9" spans="1:23" ht="12.75" x14ac:dyDescent="0.2">
      <c r="A9" s="252" t="s">
        <v>47</v>
      </c>
      <c r="B9" s="252"/>
      <c r="C9" s="252"/>
      <c r="D9" s="252"/>
      <c r="E9" s="252"/>
      <c r="F9" s="252"/>
      <c r="G9" s="252"/>
      <c r="H9" s="252"/>
      <c r="I9" s="252"/>
      <c r="J9" s="251" t="s">
        <v>44</v>
      </c>
      <c r="K9" s="251"/>
      <c r="L9" s="251"/>
      <c r="M9" s="251"/>
      <c r="N9" s="251"/>
      <c r="O9" s="251"/>
      <c r="P9" s="251"/>
      <c r="Q9" s="251"/>
      <c r="R9" s="251"/>
    </row>
    <row r="10" spans="1:23" ht="12.75" x14ac:dyDescent="0.2">
      <c r="A10" s="253" t="str">
        <f>'u STUDENOME 2024.-prema svotama'!A10:I10</f>
        <v>za listopad 2024. (isplata u studenome 2024.)</v>
      </c>
      <c r="B10" s="253"/>
      <c r="C10" s="253"/>
      <c r="D10" s="253"/>
      <c r="E10" s="253"/>
      <c r="F10" s="253"/>
      <c r="G10" s="253"/>
      <c r="H10" s="253"/>
      <c r="I10" s="253"/>
      <c r="J10" s="252" t="s">
        <v>47</v>
      </c>
      <c r="K10" s="252"/>
      <c r="L10" s="252"/>
      <c r="M10" s="252"/>
      <c r="N10" s="252"/>
      <c r="O10" s="252"/>
      <c r="P10" s="252"/>
      <c r="Q10" s="252"/>
      <c r="R10" s="252"/>
    </row>
    <row r="11" spans="1:23" ht="12" customHeight="1" x14ac:dyDescent="0.2">
      <c r="J11" s="253" t="str">
        <f>A10</f>
        <v>za listopad 2024. (isplata u studenome 2024.)</v>
      </c>
      <c r="K11" s="253"/>
      <c r="L11" s="253"/>
      <c r="M11" s="253"/>
      <c r="N11" s="253"/>
      <c r="O11" s="253"/>
      <c r="P11" s="253"/>
      <c r="Q11" s="253"/>
      <c r="R11" s="253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63" t="s">
        <v>89</v>
      </c>
      <c r="B13" s="254" t="s">
        <v>6</v>
      </c>
      <c r="C13" s="255"/>
      <c r="D13" s="255"/>
      <c r="E13" s="255"/>
      <c r="F13" s="255"/>
      <c r="G13" s="255"/>
      <c r="H13" s="255"/>
      <c r="I13" s="256"/>
      <c r="J13" s="263" t="s">
        <v>89</v>
      </c>
      <c r="K13" s="254" t="s">
        <v>6</v>
      </c>
      <c r="L13" s="255"/>
      <c r="M13" s="255"/>
      <c r="N13" s="255"/>
      <c r="O13" s="255"/>
      <c r="P13" s="255"/>
      <c r="Q13" s="255"/>
      <c r="R13" s="256"/>
    </row>
    <row r="14" spans="1:23" x14ac:dyDescent="0.2">
      <c r="A14" s="264"/>
      <c r="B14" s="254" t="s">
        <v>1</v>
      </c>
      <c r="C14" s="256"/>
      <c r="D14" s="254" t="s">
        <v>7</v>
      </c>
      <c r="E14" s="256"/>
      <c r="F14" s="254" t="s">
        <v>45</v>
      </c>
      <c r="G14" s="256"/>
      <c r="H14" s="254" t="s">
        <v>8</v>
      </c>
      <c r="I14" s="256"/>
      <c r="J14" s="264"/>
      <c r="K14" s="254" t="s">
        <v>1</v>
      </c>
      <c r="L14" s="256"/>
      <c r="M14" s="254" t="s">
        <v>71</v>
      </c>
      <c r="N14" s="256"/>
      <c r="O14" s="254" t="s">
        <v>45</v>
      </c>
      <c r="P14" s="256"/>
      <c r="Q14" s="254" t="s">
        <v>8</v>
      </c>
      <c r="R14" s="256"/>
    </row>
    <row r="15" spans="1:23" ht="30.75" customHeight="1" x14ac:dyDescent="0.2">
      <c r="A15" s="26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6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1804</v>
      </c>
      <c r="C17" s="108">
        <v>51.66</v>
      </c>
      <c r="D17" s="109">
        <v>736</v>
      </c>
      <c r="E17" s="110">
        <v>51.54</v>
      </c>
      <c r="F17" s="109">
        <v>761</v>
      </c>
      <c r="G17" s="110">
        <v>53.4</v>
      </c>
      <c r="H17" s="109">
        <v>307</v>
      </c>
      <c r="I17" s="111">
        <v>47.62</v>
      </c>
      <c r="J17" s="106" t="s">
        <v>72</v>
      </c>
      <c r="K17" s="107" t="s">
        <v>168</v>
      </c>
      <c r="L17" s="112" t="s">
        <v>169</v>
      </c>
      <c r="M17" s="109" t="s">
        <v>168</v>
      </c>
      <c r="N17" s="110" t="s">
        <v>169</v>
      </c>
      <c r="O17" s="109" t="s">
        <v>168</v>
      </c>
      <c r="P17" s="113" t="s">
        <v>169</v>
      </c>
      <c r="Q17" s="109" t="s">
        <v>168</v>
      </c>
      <c r="R17" s="111" t="s">
        <v>169</v>
      </c>
      <c r="W17" s="97"/>
    </row>
    <row r="18" spans="1:23" s="90" customFormat="1" x14ac:dyDescent="0.2">
      <c r="A18" s="106" t="s">
        <v>73</v>
      </c>
      <c r="B18" s="107">
        <v>4473</v>
      </c>
      <c r="C18" s="112">
        <v>118.37</v>
      </c>
      <c r="D18" s="109">
        <v>1785</v>
      </c>
      <c r="E18" s="110">
        <v>128.80000000000001</v>
      </c>
      <c r="F18" s="109">
        <v>1334</v>
      </c>
      <c r="G18" s="110">
        <v>106.46</v>
      </c>
      <c r="H18" s="109">
        <v>1354</v>
      </c>
      <c r="I18" s="111">
        <v>116.36</v>
      </c>
      <c r="J18" s="106" t="s">
        <v>73</v>
      </c>
      <c r="K18" s="107">
        <v>1</v>
      </c>
      <c r="L18" s="112">
        <v>138.86000000000001</v>
      </c>
      <c r="M18" s="109" t="s">
        <v>168</v>
      </c>
      <c r="N18" s="110" t="s">
        <v>169</v>
      </c>
      <c r="O18" s="109">
        <v>1</v>
      </c>
      <c r="P18" s="110">
        <v>138.86000000000001</v>
      </c>
      <c r="Q18" s="109" t="s">
        <v>168</v>
      </c>
      <c r="R18" s="111" t="s">
        <v>169</v>
      </c>
      <c r="W18" s="131">
        <f>C34-'u STUDENOME'!F21</f>
        <v>0</v>
      </c>
    </row>
    <row r="19" spans="1:23" s="90" customFormat="1" x14ac:dyDescent="0.2">
      <c r="A19" s="106" t="s">
        <v>74</v>
      </c>
      <c r="B19" s="107">
        <v>14080</v>
      </c>
      <c r="C19" s="112">
        <v>174.22</v>
      </c>
      <c r="D19" s="109">
        <v>5019</v>
      </c>
      <c r="E19" s="110">
        <v>175.09</v>
      </c>
      <c r="F19" s="109">
        <v>2836</v>
      </c>
      <c r="G19" s="110">
        <v>173.98</v>
      </c>
      <c r="H19" s="109">
        <v>6225</v>
      </c>
      <c r="I19" s="111">
        <v>173.63</v>
      </c>
      <c r="J19" s="106" t="s">
        <v>74</v>
      </c>
      <c r="K19" s="107">
        <v>10</v>
      </c>
      <c r="L19" s="112">
        <v>172.92</v>
      </c>
      <c r="M19" s="109">
        <v>3</v>
      </c>
      <c r="N19" s="110">
        <v>174.37</v>
      </c>
      <c r="O19" s="109">
        <v>7</v>
      </c>
      <c r="P19" s="110">
        <v>172.3</v>
      </c>
      <c r="Q19" s="109" t="s">
        <v>168</v>
      </c>
      <c r="R19" s="111" t="s">
        <v>169</v>
      </c>
      <c r="W19" s="97"/>
    </row>
    <row r="20" spans="1:23" s="90" customFormat="1" x14ac:dyDescent="0.2">
      <c r="A20" s="106" t="s">
        <v>75</v>
      </c>
      <c r="B20" s="107">
        <v>61386</v>
      </c>
      <c r="C20" s="112">
        <v>233.1</v>
      </c>
      <c r="D20" s="109">
        <v>34865</v>
      </c>
      <c r="E20" s="110">
        <v>232.13</v>
      </c>
      <c r="F20" s="109">
        <v>6944</v>
      </c>
      <c r="G20" s="110">
        <v>236.54</v>
      </c>
      <c r="H20" s="109">
        <v>19577</v>
      </c>
      <c r="I20" s="111">
        <v>233.6</v>
      </c>
      <c r="J20" s="106" t="s">
        <v>75</v>
      </c>
      <c r="K20" s="107">
        <v>39</v>
      </c>
      <c r="L20" s="112">
        <v>241.14</v>
      </c>
      <c r="M20" s="109">
        <v>1</v>
      </c>
      <c r="N20" s="110">
        <v>248.09</v>
      </c>
      <c r="O20" s="109">
        <v>33</v>
      </c>
      <c r="P20" s="110">
        <v>240.25</v>
      </c>
      <c r="Q20" s="109">
        <v>5</v>
      </c>
      <c r="R20" s="111">
        <v>245.61</v>
      </c>
      <c r="W20" s="97"/>
    </row>
    <row r="21" spans="1:23" s="90" customFormat="1" x14ac:dyDescent="0.2">
      <c r="A21" s="106" t="s">
        <v>76</v>
      </c>
      <c r="B21" s="107">
        <v>80207</v>
      </c>
      <c r="C21" s="112">
        <v>307.89</v>
      </c>
      <c r="D21" s="109">
        <v>47658</v>
      </c>
      <c r="E21" s="110">
        <v>308.77999999999997</v>
      </c>
      <c r="F21" s="109">
        <v>15076</v>
      </c>
      <c r="G21" s="110">
        <v>308.60000000000002</v>
      </c>
      <c r="H21" s="109">
        <v>17473</v>
      </c>
      <c r="I21" s="111">
        <v>304.86</v>
      </c>
      <c r="J21" s="106" t="s">
        <v>76</v>
      </c>
      <c r="K21" s="107">
        <v>70</v>
      </c>
      <c r="L21" s="112">
        <v>308.75</v>
      </c>
      <c r="M21" s="109" t="s">
        <v>168</v>
      </c>
      <c r="N21" s="110" t="s">
        <v>169</v>
      </c>
      <c r="O21" s="109">
        <v>57</v>
      </c>
      <c r="P21" s="110">
        <v>306.94</v>
      </c>
      <c r="Q21" s="109">
        <v>13</v>
      </c>
      <c r="R21" s="111">
        <v>316.7</v>
      </c>
      <c r="W21" s="97"/>
    </row>
    <row r="22" spans="1:23" s="90" customFormat="1" x14ac:dyDescent="0.2">
      <c r="A22" s="106" t="s">
        <v>77</v>
      </c>
      <c r="B22" s="107">
        <v>87090</v>
      </c>
      <c r="C22" s="112">
        <v>371.67</v>
      </c>
      <c r="D22" s="109">
        <v>55815</v>
      </c>
      <c r="E22" s="110">
        <v>372.99</v>
      </c>
      <c r="F22" s="109">
        <v>15647</v>
      </c>
      <c r="G22" s="110">
        <v>368.97</v>
      </c>
      <c r="H22" s="109">
        <v>15628</v>
      </c>
      <c r="I22" s="111">
        <v>369.64</v>
      </c>
      <c r="J22" s="106" t="s">
        <v>77</v>
      </c>
      <c r="K22" s="107">
        <v>130</v>
      </c>
      <c r="L22" s="112">
        <v>373.64</v>
      </c>
      <c r="M22" s="109" t="s">
        <v>168</v>
      </c>
      <c r="N22" s="110" t="s">
        <v>169</v>
      </c>
      <c r="O22" s="109">
        <v>99</v>
      </c>
      <c r="P22" s="110">
        <v>370.5</v>
      </c>
      <c r="Q22" s="109">
        <v>31</v>
      </c>
      <c r="R22" s="111">
        <v>383.69</v>
      </c>
      <c r="W22" s="97"/>
    </row>
    <row r="23" spans="1:23" s="90" customFormat="1" x14ac:dyDescent="0.2">
      <c r="A23" s="106" t="s">
        <v>78</v>
      </c>
      <c r="B23" s="107">
        <v>130639</v>
      </c>
      <c r="C23" s="112">
        <v>435.32</v>
      </c>
      <c r="D23" s="109">
        <v>85046</v>
      </c>
      <c r="E23" s="110">
        <v>434.58</v>
      </c>
      <c r="F23" s="109">
        <v>16399</v>
      </c>
      <c r="G23" s="110">
        <v>433.65</v>
      </c>
      <c r="H23" s="109">
        <v>29194</v>
      </c>
      <c r="I23" s="111">
        <v>438.41</v>
      </c>
      <c r="J23" s="106" t="s">
        <v>78</v>
      </c>
      <c r="K23" s="107">
        <v>1268</v>
      </c>
      <c r="L23" s="112">
        <v>445.82</v>
      </c>
      <c r="M23" s="109">
        <v>27</v>
      </c>
      <c r="N23" s="110">
        <v>437.5</v>
      </c>
      <c r="O23" s="109">
        <v>858</v>
      </c>
      <c r="P23" s="110">
        <v>448.5</v>
      </c>
      <c r="Q23" s="109">
        <v>383</v>
      </c>
      <c r="R23" s="111">
        <v>440.39</v>
      </c>
      <c r="W23" s="97"/>
    </row>
    <row r="24" spans="1:23" s="90" customFormat="1" x14ac:dyDescent="0.2">
      <c r="A24" s="106" t="s">
        <v>79</v>
      </c>
      <c r="B24" s="107">
        <v>102536</v>
      </c>
      <c r="C24" s="112">
        <v>503.44</v>
      </c>
      <c r="D24" s="109">
        <v>76861</v>
      </c>
      <c r="E24" s="110">
        <v>503.59</v>
      </c>
      <c r="F24" s="109">
        <v>8120</v>
      </c>
      <c r="G24" s="110">
        <v>500.71</v>
      </c>
      <c r="H24" s="109">
        <v>17555</v>
      </c>
      <c r="I24" s="111">
        <v>504.06</v>
      </c>
      <c r="J24" s="106" t="s">
        <v>79</v>
      </c>
      <c r="K24" s="107">
        <v>1882</v>
      </c>
      <c r="L24" s="112">
        <v>507.13</v>
      </c>
      <c r="M24" s="109">
        <v>19</v>
      </c>
      <c r="N24" s="110">
        <v>518.37</v>
      </c>
      <c r="O24" s="109">
        <v>1394</v>
      </c>
      <c r="P24" s="110">
        <v>506.78</v>
      </c>
      <c r="Q24" s="109">
        <v>469</v>
      </c>
      <c r="R24" s="111">
        <v>507.69</v>
      </c>
      <c r="W24" s="97"/>
    </row>
    <row r="25" spans="1:23" s="90" customFormat="1" x14ac:dyDescent="0.2">
      <c r="A25" s="106" t="s">
        <v>80</v>
      </c>
      <c r="B25" s="107">
        <v>110317</v>
      </c>
      <c r="C25" s="112">
        <v>569.01</v>
      </c>
      <c r="D25" s="109">
        <v>87424</v>
      </c>
      <c r="E25" s="110">
        <v>569.54</v>
      </c>
      <c r="F25" s="109">
        <v>9524</v>
      </c>
      <c r="G25" s="110">
        <v>566.08000000000004</v>
      </c>
      <c r="H25" s="109">
        <v>13369</v>
      </c>
      <c r="I25" s="111">
        <v>567.63</v>
      </c>
      <c r="J25" s="106" t="s">
        <v>80</v>
      </c>
      <c r="K25" s="107">
        <v>6449</v>
      </c>
      <c r="L25" s="112">
        <v>571.70000000000005</v>
      </c>
      <c r="M25" s="109">
        <v>2658</v>
      </c>
      <c r="N25" s="110">
        <v>570.57000000000005</v>
      </c>
      <c r="O25" s="109">
        <v>3379</v>
      </c>
      <c r="P25" s="110">
        <v>572.77</v>
      </c>
      <c r="Q25" s="109">
        <v>412</v>
      </c>
      <c r="R25" s="111">
        <v>570.12</v>
      </c>
      <c r="W25" s="97"/>
    </row>
    <row r="26" spans="1:23" s="90" customFormat="1" x14ac:dyDescent="0.2">
      <c r="A26" s="106" t="s">
        <v>81</v>
      </c>
      <c r="B26" s="107">
        <v>85839</v>
      </c>
      <c r="C26" s="112">
        <v>633.73</v>
      </c>
      <c r="D26" s="109">
        <v>71056</v>
      </c>
      <c r="E26" s="110">
        <v>633.91</v>
      </c>
      <c r="F26" s="109">
        <v>3758</v>
      </c>
      <c r="G26" s="110">
        <v>631.38</v>
      </c>
      <c r="H26" s="109">
        <v>11025</v>
      </c>
      <c r="I26" s="111">
        <v>633.44000000000005</v>
      </c>
      <c r="J26" s="106" t="s">
        <v>81</v>
      </c>
      <c r="K26" s="107">
        <v>4464</v>
      </c>
      <c r="L26" s="112">
        <v>633.32000000000005</v>
      </c>
      <c r="M26" s="109">
        <v>987</v>
      </c>
      <c r="N26" s="110">
        <v>630.75</v>
      </c>
      <c r="O26" s="109">
        <v>3027</v>
      </c>
      <c r="P26" s="110">
        <v>634.71</v>
      </c>
      <c r="Q26" s="109">
        <v>450</v>
      </c>
      <c r="R26" s="111">
        <v>629.6</v>
      </c>
      <c r="W26" s="97"/>
    </row>
    <row r="27" spans="1:23" s="90" customFormat="1" x14ac:dyDescent="0.2">
      <c r="A27" s="106" t="s">
        <v>82</v>
      </c>
      <c r="B27" s="107">
        <v>110713</v>
      </c>
      <c r="C27" s="108">
        <v>729.1</v>
      </c>
      <c r="D27" s="109">
        <v>95688</v>
      </c>
      <c r="E27" s="110">
        <v>729.61</v>
      </c>
      <c r="F27" s="109">
        <v>3069</v>
      </c>
      <c r="G27" s="110">
        <v>720.12</v>
      </c>
      <c r="H27" s="109">
        <v>11956</v>
      </c>
      <c r="I27" s="111">
        <v>727.39</v>
      </c>
      <c r="J27" s="106" t="s">
        <v>82</v>
      </c>
      <c r="K27" s="107">
        <v>6608</v>
      </c>
      <c r="L27" s="108">
        <v>731.82</v>
      </c>
      <c r="M27" s="109">
        <v>730</v>
      </c>
      <c r="N27" s="110">
        <v>715.36</v>
      </c>
      <c r="O27" s="109">
        <v>5211</v>
      </c>
      <c r="P27" s="110">
        <v>734.16</v>
      </c>
      <c r="Q27" s="109">
        <v>667</v>
      </c>
      <c r="R27" s="111">
        <v>731.56</v>
      </c>
      <c r="W27" s="97"/>
    </row>
    <row r="28" spans="1:23" s="90" customFormat="1" x14ac:dyDescent="0.2">
      <c r="A28" s="106" t="s">
        <v>83</v>
      </c>
      <c r="B28" s="107">
        <v>66874</v>
      </c>
      <c r="C28" s="108">
        <v>859.09</v>
      </c>
      <c r="D28" s="109">
        <v>60164</v>
      </c>
      <c r="E28" s="110">
        <v>859.31</v>
      </c>
      <c r="F28" s="109">
        <v>961</v>
      </c>
      <c r="G28" s="110">
        <v>855.34</v>
      </c>
      <c r="H28" s="109">
        <v>5749</v>
      </c>
      <c r="I28" s="111">
        <v>857.45</v>
      </c>
      <c r="J28" s="106" t="s">
        <v>83</v>
      </c>
      <c r="K28" s="107">
        <v>5545</v>
      </c>
      <c r="L28" s="108">
        <v>861.17</v>
      </c>
      <c r="M28" s="109">
        <v>186</v>
      </c>
      <c r="N28" s="110">
        <v>859.59</v>
      </c>
      <c r="O28" s="109">
        <v>4273</v>
      </c>
      <c r="P28" s="110">
        <v>863.1</v>
      </c>
      <c r="Q28" s="109">
        <v>1086</v>
      </c>
      <c r="R28" s="111">
        <v>853.84</v>
      </c>
      <c r="W28" s="97"/>
    </row>
    <row r="29" spans="1:23" s="90" customFormat="1" x14ac:dyDescent="0.2">
      <c r="A29" s="106" t="s">
        <v>84</v>
      </c>
      <c r="B29" s="107">
        <v>42213</v>
      </c>
      <c r="C29" s="108">
        <v>991.77</v>
      </c>
      <c r="D29" s="109">
        <v>38312</v>
      </c>
      <c r="E29" s="110">
        <v>991.51</v>
      </c>
      <c r="F29" s="109">
        <v>460</v>
      </c>
      <c r="G29" s="110">
        <v>991.74</v>
      </c>
      <c r="H29" s="109">
        <v>3441</v>
      </c>
      <c r="I29" s="111">
        <v>994.68</v>
      </c>
      <c r="J29" s="106" t="s">
        <v>84</v>
      </c>
      <c r="K29" s="107">
        <v>5171</v>
      </c>
      <c r="L29" s="108">
        <v>1000.12</v>
      </c>
      <c r="M29" s="109">
        <v>101</v>
      </c>
      <c r="N29" s="110">
        <v>997.95</v>
      </c>
      <c r="O29" s="109">
        <v>4022</v>
      </c>
      <c r="P29" s="110">
        <v>1000.18</v>
      </c>
      <c r="Q29" s="109">
        <v>1048</v>
      </c>
      <c r="R29" s="111">
        <v>1000.13</v>
      </c>
      <c r="W29" s="97"/>
    </row>
    <row r="30" spans="1:23" s="90" customFormat="1" x14ac:dyDescent="0.2">
      <c r="A30" s="106" t="s">
        <v>135</v>
      </c>
      <c r="B30" s="107">
        <v>17119</v>
      </c>
      <c r="C30" s="108">
        <v>1129.08</v>
      </c>
      <c r="D30" s="109">
        <v>14816</v>
      </c>
      <c r="E30" s="110">
        <v>1128.7</v>
      </c>
      <c r="F30" s="109">
        <v>209</v>
      </c>
      <c r="G30" s="110">
        <v>1127.19</v>
      </c>
      <c r="H30" s="109">
        <v>2094</v>
      </c>
      <c r="I30" s="111">
        <v>1131.93</v>
      </c>
      <c r="J30" s="106" t="s">
        <v>135</v>
      </c>
      <c r="K30" s="107">
        <v>5847</v>
      </c>
      <c r="L30" s="108">
        <v>1119.81</v>
      </c>
      <c r="M30" s="109">
        <v>116</v>
      </c>
      <c r="N30" s="110">
        <v>1109.26</v>
      </c>
      <c r="O30" s="109">
        <v>4839</v>
      </c>
      <c r="P30" s="110">
        <v>1119.05</v>
      </c>
      <c r="Q30" s="109">
        <v>892</v>
      </c>
      <c r="R30" s="111">
        <v>1125.27</v>
      </c>
      <c r="W30" s="97"/>
    </row>
    <row r="31" spans="1:23" s="90" customFormat="1" x14ac:dyDescent="0.2">
      <c r="A31" s="106" t="s">
        <v>136</v>
      </c>
      <c r="B31" s="107">
        <v>11437</v>
      </c>
      <c r="C31" s="108">
        <v>1267.3599999999999</v>
      </c>
      <c r="D31" s="109">
        <v>9794</v>
      </c>
      <c r="E31" s="110">
        <v>1268.5</v>
      </c>
      <c r="F31" s="109">
        <v>132</v>
      </c>
      <c r="G31" s="110">
        <v>1266.0899999999999</v>
      </c>
      <c r="H31" s="109">
        <v>1511</v>
      </c>
      <c r="I31" s="111">
        <v>1260.05</v>
      </c>
      <c r="J31" s="106" t="s">
        <v>136</v>
      </c>
      <c r="K31" s="107">
        <v>6959</v>
      </c>
      <c r="L31" s="108">
        <v>1289.9100000000001</v>
      </c>
      <c r="M31" s="109">
        <v>85</v>
      </c>
      <c r="N31" s="110">
        <v>1283.94</v>
      </c>
      <c r="O31" s="109">
        <v>5742</v>
      </c>
      <c r="P31" s="110">
        <v>1294.2</v>
      </c>
      <c r="Q31" s="109">
        <v>1132</v>
      </c>
      <c r="R31" s="111">
        <v>1268.6199999999999</v>
      </c>
      <c r="W31" s="97"/>
    </row>
    <row r="32" spans="1:23" s="90" customFormat="1" x14ac:dyDescent="0.2">
      <c r="A32" s="106" t="s">
        <v>137</v>
      </c>
      <c r="B32" s="107">
        <v>6213</v>
      </c>
      <c r="C32" s="108">
        <v>1419.07</v>
      </c>
      <c r="D32" s="109">
        <v>5679</v>
      </c>
      <c r="E32" s="110">
        <v>1418.8</v>
      </c>
      <c r="F32" s="109">
        <v>67</v>
      </c>
      <c r="G32" s="110">
        <v>1426.77</v>
      </c>
      <c r="H32" s="109">
        <v>467</v>
      </c>
      <c r="I32" s="111">
        <v>1421.25</v>
      </c>
      <c r="J32" s="106" t="s">
        <v>137</v>
      </c>
      <c r="K32" s="107">
        <v>4251</v>
      </c>
      <c r="L32" s="108">
        <v>1422.13</v>
      </c>
      <c r="M32" s="109">
        <v>32</v>
      </c>
      <c r="N32" s="110">
        <v>1412.06</v>
      </c>
      <c r="O32" s="109">
        <v>3314</v>
      </c>
      <c r="P32" s="110">
        <v>1422.02</v>
      </c>
      <c r="Q32" s="109">
        <v>905</v>
      </c>
      <c r="R32" s="111">
        <v>1422.87</v>
      </c>
      <c r="W32" s="97"/>
    </row>
    <row r="33" spans="1:23" s="90" customFormat="1" x14ac:dyDescent="0.2">
      <c r="A33" s="106" t="s">
        <v>134</v>
      </c>
      <c r="B33" s="107">
        <v>10861</v>
      </c>
      <c r="C33" s="108">
        <v>1781.37</v>
      </c>
      <c r="D33" s="109">
        <v>10249</v>
      </c>
      <c r="E33" s="110">
        <v>1782.71</v>
      </c>
      <c r="F33" s="109">
        <v>54</v>
      </c>
      <c r="G33" s="110">
        <v>1744.71</v>
      </c>
      <c r="H33" s="109">
        <v>558</v>
      </c>
      <c r="I33" s="111">
        <v>1760.29</v>
      </c>
      <c r="J33" s="106" t="s">
        <v>134</v>
      </c>
      <c r="K33" s="107">
        <v>23266</v>
      </c>
      <c r="L33" s="108">
        <v>1843.7</v>
      </c>
      <c r="M33" s="109">
        <v>70</v>
      </c>
      <c r="N33" s="110">
        <v>1748.81</v>
      </c>
      <c r="O33" s="109">
        <v>15511</v>
      </c>
      <c r="P33" s="110">
        <v>1848.19</v>
      </c>
      <c r="Q33" s="109">
        <v>7685</v>
      </c>
      <c r="R33" s="111">
        <v>1835.5</v>
      </c>
      <c r="W33" s="97"/>
    </row>
    <row r="34" spans="1:23" s="90" customFormat="1" x14ac:dyDescent="0.2">
      <c r="A34" s="116" t="s">
        <v>1</v>
      </c>
      <c r="B34" s="117">
        <v>943801</v>
      </c>
      <c r="C34" s="118">
        <v>574.41999999999996</v>
      </c>
      <c r="D34" s="117">
        <v>700967</v>
      </c>
      <c r="E34" s="118">
        <v>613.79999999999995</v>
      </c>
      <c r="F34" s="117">
        <v>85351</v>
      </c>
      <c r="G34" s="118">
        <v>419.05</v>
      </c>
      <c r="H34" s="117">
        <v>157483</v>
      </c>
      <c r="I34" s="118">
        <v>483.35</v>
      </c>
      <c r="J34" s="116" t="s">
        <v>1</v>
      </c>
      <c r="K34" s="117">
        <v>71960</v>
      </c>
      <c r="L34" s="118">
        <v>1214.05</v>
      </c>
      <c r="M34" s="117">
        <v>5015</v>
      </c>
      <c r="N34" s="118">
        <v>667.97</v>
      </c>
      <c r="O34" s="117">
        <v>51767</v>
      </c>
      <c r="P34" s="118">
        <v>1212.6300000000001</v>
      </c>
      <c r="Q34" s="117">
        <v>15178</v>
      </c>
      <c r="R34" s="118">
        <v>1399.32</v>
      </c>
      <c r="W34" s="97"/>
    </row>
    <row r="35" spans="1:23" s="90" customFormat="1" ht="9" customHeight="1" x14ac:dyDescent="0.2">
      <c r="A35" s="257"/>
      <c r="B35" s="257"/>
      <c r="C35" s="257"/>
      <c r="D35" s="257"/>
      <c r="E35" s="257"/>
      <c r="F35" s="257"/>
      <c r="G35" s="257"/>
      <c r="H35" s="132"/>
      <c r="I35" s="108"/>
      <c r="J35" s="257"/>
      <c r="K35" s="257"/>
      <c r="L35" s="257"/>
      <c r="M35" s="257"/>
      <c r="N35" s="257"/>
      <c r="O35" s="257"/>
      <c r="P35" s="257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50"/>
      <c r="B38" s="250"/>
      <c r="C38" s="250"/>
      <c r="D38" s="250"/>
      <c r="E38" s="250"/>
      <c r="F38" s="250"/>
      <c r="G38" s="250"/>
      <c r="H38" s="62"/>
      <c r="I38" s="45"/>
      <c r="J38" s="250"/>
      <c r="K38" s="250"/>
      <c r="L38" s="250"/>
      <c r="M38" s="250"/>
      <c r="N38" s="250"/>
      <c r="O38" s="250"/>
      <c r="P38" s="250"/>
    </row>
    <row r="39" spans="1:23" ht="6.75" hidden="1" customHeight="1" x14ac:dyDescent="0.2">
      <c r="A39" s="250"/>
      <c r="B39" s="250"/>
      <c r="C39" s="250"/>
      <c r="D39" s="250"/>
      <c r="E39" s="250"/>
      <c r="F39" s="250"/>
      <c r="G39" s="250"/>
      <c r="H39" s="19"/>
      <c r="I39" s="20"/>
      <c r="J39" s="250"/>
      <c r="K39" s="250"/>
      <c r="L39" s="250"/>
      <c r="M39" s="250"/>
      <c r="N39" s="250"/>
      <c r="O39" s="250"/>
      <c r="P39" s="250"/>
    </row>
    <row r="40" spans="1:23" ht="12.75" x14ac:dyDescent="0.2">
      <c r="A40" s="251" t="s">
        <v>16</v>
      </c>
      <c r="B40" s="251"/>
      <c r="C40" s="251"/>
      <c r="D40" s="251"/>
      <c r="E40" s="251"/>
      <c r="F40" s="251"/>
      <c r="G40" s="251"/>
      <c r="H40" s="251"/>
      <c r="I40" s="251"/>
      <c r="J40" s="251" t="s">
        <v>18</v>
      </c>
      <c r="K40" s="251"/>
      <c r="L40" s="251"/>
      <c r="M40" s="251"/>
      <c r="N40" s="251"/>
      <c r="O40" s="251"/>
      <c r="P40" s="251"/>
      <c r="Q40" s="251"/>
      <c r="R40" s="251"/>
    </row>
    <row r="41" spans="1:23" ht="12.75" x14ac:dyDescent="0.2">
      <c r="A41" s="251" t="s">
        <v>15</v>
      </c>
      <c r="B41" s="251"/>
      <c r="C41" s="251"/>
      <c r="D41" s="251"/>
      <c r="E41" s="251"/>
      <c r="F41" s="251"/>
      <c r="G41" s="251"/>
      <c r="H41" s="251"/>
      <c r="I41" s="251"/>
      <c r="J41" s="251" t="s">
        <v>19</v>
      </c>
      <c r="K41" s="251"/>
      <c r="L41" s="251"/>
      <c r="M41" s="251"/>
      <c r="N41" s="251"/>
      <c r="O41" s="251"/>
      <c r="P41" s="251"/>
      <c r="Q41" s="251"/>
      <c r="R41" s="251"/>
    </row>
    <row r="42" spans="1:23" ht="12.75" x14ac:dyDescent="0.2">
      <c r="A42" s="251" t="s">
        <v>9</v>
      </c>
      <c r="B42" s="251"/>
      <c r="C42" s="251"/>
      <c r="D42" s="251"/>
      <c r="E42" s="251"/>
      <c r="F42" s="251"/>
      <c r="G42" s="251"/>
      <c r="H42" s="251"/>
      <c r="I42" s="251"/>
      <c r="J42" s="251" t="s">
        <v>49</v>
      </c>
      <c r="K42" s="251"/>
      <c r="L42" s="251"/>
      <c r="M42" s="251"/>
      <c r="N42" s="251"/>
      <c r="O42" s="251"/>
      <c r="P42" s="251"/>
      <c r="Q42" s="251"/>
      <c r="R42" s="251"/>
    </row>
    <row r="43" spans="1:23" ht="12.75" x14ac:dyDescent="0.2">
      <c r="A43" s="251" t="s">
        <v>46</v>
      </c>
      <c r="B43" s="251"/>
      <c r="C43" s="251"/>
      <c r="D43" s="251"/>
      <c r="E43" s="251"/>
      <c r="F43" s="251"/>
      <c r="G43" s="251"/>
      <c r="H43" s="251"/>
      <c r="I43" s="251"/>
      <c r="J43" s="251" t="s">
        <v>50</v>
      </c>
      <c r="K43" s="251"/>
      <c r="L43" s="251"/>
      <c r="M43" s="251"/>
      <c r="N43" s="251"/>
      <c r="O43" s="251"/>
      <c r="P43" s="251"/>
      <c r="Q43" s="251"/>
      <c r="R43" s="251"/>
    </row>
    <row r="44" spans="1:23" ht="12.75" x14ac:dyDescent="0.2">
      <c r="A44" s="252" t="s">
        <v>47</v>
      </c>
      <c r="B44" s="252"/>
      <c r="C44" s="252"/>
      <c r="D44" s="252"/>
      <c r="E44" s="252"/>
      <c r="F44" s="252"/>
      <c r="G44" s="252"/>
      <c r="H44" s="252"/>
      <c r="I44" s="252"/>
      <c r="J44" s="252" t="s">
        <v>47</v>
      </c>
      <c r="K44" s="252"/>
      <c r="L44" s="252"/>
      <c r="M44" s="252"/>
      <c r="N44" s="252"/>
      <c r="O44" s="252"/>
      <c r="P44" s="252"/>
      <c r="Q44" s="252"/>
      <c r="R44" s="252"/>
    </row>
    <row r="45" spans="1:23" ht="12.75" customHeight="1" x14ac:dyDescent="0.2">
      <c r="A45" s="253" t="str">
        <f>A10</f>
        <v>za listopad 2024. (isplata u studenome 2024.)</v>
      </c>
      <c r="B45" s="253"/>
      <c r="C45" s="253"/>
      <c r="D45" s="253"/>
      <c r="E45" s="253"/>
      <c r="F45" s="253"/>
      <c r="G45" s="253"/>
      <c r="H45" s="253"/>
      <c r="I45" s="253"/>
      <c r="J45" s="253" t="str">
        <f>A10</f>
        <v>za listopad 2024. (isplata u studenome 2024.)</v>
      </c>
      <c r="K45" s="253"/>
      <c r="L45" s="253"/>
      <c r="M45" s="253"/>
      <c r="N45" s="253"/>
      <c r="O45" s="253"/>
      <c r="P45" s="253"/>
      <c r="Q45" s="253"/>
      <c r="R45" s="253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63" t="s">
        <v>89</v>
      </c>
      <c r="B47" s="258" t="s">
        <v>6</v>
      </c>
      <c r="C47" s="267"/>
      <c r="D47" s="267"/>
      <c r="E47" s="267"/>
      <c r="F47" s="267"/>
      <c r="G47" s="267"/>
      <c r="H47" s="267"/>
      <c r="I47" s="259"/>
      <c r="J47" s="263" t="s">
        <v>89</v>
      </c>
      <c r="K47" s="258" t="s">
        <v>6</v>
      </c>
      <c r="L47" s="267"/>
      <c r="M47" s="267"/>
      <c r="N47" s="267"/>
      <c r="O47" s="267"/>
      <c r="P47" s="267"/>
      <c r="Q47" s="267"/>
      <c r="R47" s="259"/>
    </row>
    <row r="48" spans="1:23" x14ac:dyDescent="0.2">
      <c r="A48" s="264"/>
      <c r="B48" s="258" t="s">
        <v>1</v>
      </c>
      <c r="C48" s="259"/>
      <c r="D48" s="258" t="s">
        <v>7</v>
      </c>
      <c r="E48" s="259"/>
      <c r="F48" s="258" t="s">
        <v>45</v>
      </c>
      <c r="G48" s="259"/>
      <c r="H48" s="258" t="s">
        <v>8</v>
      </c>
      <c r="I48" s="259"/>
      <c r="J48" s="264"/>
      <c r="K48" s="258" t="s">
        <v>1</v>
      </c>
      <c r="L48" s="259"/>
      <c r="M48" s="258" t="s">
        <v>7</v>
      </c>
      <c r="N48" s="259"/>
      <c r="O48" s="258" t="s">
        <v>45</v>
      </c>
      <c r="P48" s="259"/>
      <c r="Q48" s="258" t="s">
        <v>8</v>
      </c>
      <c r="R48" s="259"/>
    </row>
    <row r="49" spans="1:23" ht="33" customHeight="1" x14ac:dyDescent="0.2">
      <c r="A49" s="265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65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168</v>
      </c>
      <c r="C51" s="120" t="s">
        <v>169</v>
      </c>
      <c r="D51" s="121" t="s">
        <v>168</v>
      </c>
      <c r="E51" s="92" t="s">
        <v>169</v>
      </c>
      <c r="F51" s="121" t="s">
        <v>168</v>
      </c>
      <c r="G51" s="92" t="s">
        <v>169</v>
      </c>
      <c r="H51" s="121" t="s">
        <v>168</v>
      </c>
      <c r="I51" s="122" t="s">
        <v>169</v>
      </c>
      <c r="J51" s="106" t="s">
        <v>72</v>
      </c>
      <c r="K51" s="119">
        <v>19</v>
      </c>
      <c r="L51" s="95">
        <v>38.42</v>
      </c>
      <c r="M51" s="121"/>
      <c r="N51" s="92"/>
      <c r="O51" s="121">
        <v>18</v>
      </c>
      <c r="P51" s="92">
        <v>37.18</v>
      </c>
      <c r="Q51" s="121">
        <v>1</v>
      </c>
      <c r="R51" s="122">
        <v>60.9</v>
      </c>
      <c r="W51" s="97"/>
    </row>
    <row r="52" spans="1:23" s="90" customFormat="1" x14ac:dyDescent="0.2">
      <c r="A52" s="106" t="s">
        <v>73</v>
      </c>
      <c r="B52" s="119">
        <v>1</v>
      </c>
      <c r="C52" s="120">
        <v>132.86000000000001</v>
      </c>
      <c r="D52" s="121" t="s">
        <v>168</v>
      </c>
      <c r="E52" s="92" t="s">
        <v>169</v>
      </c>
      <c r="F52" s="121">
        <v>1</v>
      </c>
      <c r="G52" s="92">
        <v>132.86000000000001</v>
      </c>
      <c r="H52" s="121" t="s">
        <v>168</v>
      </c>
      <c r="I52" s="122" t="s">
        <v>169</v>
      </c>
      <c r="J52" s="106" t="s">
        <v>73</v>
      </c>
      <c r="K52" s="119">
        <v>56</v>
      </c>
      <c r="L52" s="95">
        <v>112.12</v>
      </c>
      <c r="M52" s="121"/>
      <c r="N52" s="92"/>
      <c r="O52" s="121">
        <v>47</v>
      </c>
      <c r="P52" s="92">
        <v>110.9</v>
      </c>
      <c r="Q52" s="121">
        <v>9</v>
      </c>
      <c r="R52" s="122">
        <v>118.48</v>
      </c>
      <c r="S52" s="123"/>
      <c r="W52" s="97"/>
    </row>
    <row r="53" spans="1:23" s="90" customFormat="1" x14ac:dyDescent="0.2">
      <c r="A53" s="106" t="s">
        <v>74</v>
      </c>
      <c r="B53" s="119">
        <v>14</v>
      </c>
      <c r="C53" s="120">
        <v>173.29</v>
      </c>
      <c r="D53" s="121" t="s">
        <v>168</v>
      </c>
      <c r="E53" s="92" t="s">
        <v>169</v>
      </c>
      <c r="F53" s="121">
        <v>13</v>
      </c>
      <c r="G53" s="92">
        <v>173.29</v>
      </c>
      <c r="H53" s="121">
        <v>1</v>
      </c>
      <c r="I53" s="122">
        <v>173.31</v>
      </c>
      <c r="J53" s="106" t="s">
        <v>74</v>
      </c>
      <c r="K53" s="119">
        <v>113</v>
      </c>
      <c r="L53" s="124">
        <v>173.86</v>
      </c>
      <c r="M53" s="121"/>
      <c r="N53" s="92"/>
      <c r="O53" s="121">
        <v>99</v>
      </c>
      <c r="P53" s="92">
        <v>172.51</v>
      </c>
      <c r="Q53" s="121">
        <v>14</v>
      </c>
      <c r="R53" s="122">
        <v>183.36</v>
      </c>
      <c r="S53" s="123"/>
      <c r="W53" s="97"/>
    </row>
    <row r="54" spans="1:23" s="90" customFormat="1" x14ac:dyDescent="0.2">
      <c r="A54" s="106" t="s">
        <v>75</v>
      </c>
      <c r="B54" s="119">
        <v>62</v>
      </c>
      <c r="C54" s="120">
        <v>242.51</v>
      </c>
      <c r="D54" s="121">
        <v>11</v>
      </c>
      <c r="E54" s="92">
        <v>259.07</v>
      </c>
      <c r="F54" s="121">
        <v>46</v>
      </c>
      <c r="G54" s="92">
        <v>239.35</v>
      </c>
      <c r="H54" s="121">
        <v>5</v>
      </c>
      <c r="I54" s="122">
        <v>235.17</v>
      </c>
      <c r="J54" s="106" t="s">
        <v>75</v>
      </c>
      <c r="K54" s="119">
        <v>200</v>
      </c>
      <c r="L54" s="124">
        <v>234.36</v>
      </c>
      <c r="M54" s="121"/>
      <c r="N54" s="92"/>
      <c r="O54" s="121">
        <v>156</v>
      </c>
      <c r="P54" s="92">
        <v>233.89</v>
      </c>
      <c r="Q54" s="121">
        <v>44</v>
      </c>
      <c r="R54" s="122">
        <v>236.02</v>
      </c>
      <c r="S54" s="123"/>
      <c r="W54" s="97"/>
    </row>
    <row r="55" spans="1:23" s="90" customFormat="1" x14ac:dyDescent="0.2">
      <c r="A55" s="106" t="s">
        <v>76</v>
      </c>
      <c r="B55" s="119">
        <v>218</v>
      </c>
      <c r="C55" s="120">
        <v>308.63</v>
      </c>
      <c r="D55" s="121">
        <v>99</v>
      </c>
      <c r="E55" s="92">
        <v>308.36</v>
      </c>
      <c r="F55" s="121">
        <v>106</v>
      </c>
      <c r="G55" s="92">
        <v>307.57</v>
      </c>
      <c r="H55" s="121">
        <v>13</v>
      </c>
      <c r="I55" s="122">
        <v>319.36</v>
      </c>
      <c r="J55" s="106" t="s">
        <v>76</v>
      </c>
      <c r="K55" s="119">
        <v>324</v>
      </c>
      <c r="L55" s="124">
        <v>309.52</v>
      </c>
      <c r="M55" s="121"/>
      <c r="N55" s="92"/>
      <c r="O55" s="121">
        <v>281</v>
      </c>
      <c r="P55" s="92">
        <v>309.38</v>
      </c>
      <c r="Q55" s="121">
        <v>43</v>
      </c>
      <c r="R55" s="122">
        <v>310.39999999999998</v>
      </c>
      <c r="S55" s="123"/>
      <c r="W55" s="97"/>
    </row>
    <row r="56" spans="1:23" s="90" customFormat="1" x14ac:dyDescent="0.2">
      <c r="A56" s="106" t="s">
        <v>77</v>
      </c>
      <c r="B56" s="119">
        <v>282</v>
      </c>
      <c r="C56" s="120">
        <v>371.59</v>
      </c>
      <c r="D56" s="121">
        <v>75</v>
      </c>
      <c r="E56" s="92">
        <v>370.83</v>
      </c>
      <c r="F56" s="121">
        <v>188</v>
      </c>
      <c r="G56" s="92">
        <v>371.5</v>
      </c>
      <c r="H56" s="121">
        <v>19</v>
      </c>
      <c r="I56" s="122">
        <v>375.49</v>
      </c>
      <c r="J56" s="106" t="s">
        <v>77</v>
      </c>
      <c r="K56" s="119">
        <v>577</v>
      </c>
      <c r="L56" s="124">
        <v>373.26</v>
      </c>
      <c r="M56" s="121"/>
      <c r="N56" s="92"/>
      <c r="O56" s="121">
        <v>432</v>
      </c>
      <c r="P56" s="92">
        <v>374.88</v>
      </c>
      <c r="Q56" s="121">
        <v>145</v>
      </c>
      <c r="R56" s="122">
        <v>368.43</v>
      </c>
      <c r="S56" s="123"/>
      <c r="W56" s="97"/>
    </row>
    <row r="57" spans="1:23" s="90" customFormat="1" x14ac:dyDescent="0.2">
      <c r="A57" s="106" t="s">
        <v>78</v>
      </c>
      <c r="B57" s="119">
        <v>398</v>
      </c>
      <c r="C57" s="120">
        <v>437.58</v>
      </c>
      <c r="D57" s="121">
        <v>58</v>
      </c>
      <c r="E57" s="92">
        <v>435.58</v>
      </c>
      <c r="F57" s="121">
        <v>307</v>
      </c>
      <c r="G57" s="92">
        <v>437.55</v>
      </c>
      <c r="H57" s="121">
        <v>33</v>
      </c>
      <c r="I57" s="122">
        <v>441.3</v>
      </c>
      <c r="J57" s="106" t="s">
        <v>78</v>
      </c>
      <c r="K57" s="119">
        <v>734</v>
      </c>
      <c r="L57" s="124">
        <v>437.32</v>
      </c>
      <c r="M57" s="121"/>
      <c r="N57" s="92"/>
      <c r="O57" s="121">
        <v>653</v>
      </c>
      <c r="P57" s="92">
        <v>437.77</v>
      </c>
      <c r="Q57" s="121">
        <v>81</v>
      </c>
      <c r="R57" s="122">
        <v>433.71</v>
      </c>
      <c r="S57" s="123"/>
      <c r="W57" s="97"/>
    </row>
    <row r="58" spans="1:23" s="90" customFormat="1" x14ac:dyDescent="0.2">
      <c r="A58" s="106" t="s">
        <v>79</v>
      </c>
      <c r="B58" s="119">
        <v>672</v>
      </c>
      <c r="C58" s="120">
        <v>511.37</v>
      </c>
      <c r="D58" s="121">
        <v>104</v>
      </c>
      <c r="E58" s="92">
        <v>520.62</v>
      </c>
      <c r="F58" s="121">
        <v>503</v>
      </c>
      <c r="G58" s="92">
        <v>509.93</v>
      </c>
      <c r="H58" s="121">
        <v>65</v>
      </c>
      <c r="I58" s="122">
        <v>507.73</v>
      </c>
      <c r="J58" s="106" t="s">
        <v>79</v>
      </c>
      <c r="K58" s="119">
        <v>1078</v>
      </c>
      <c r="L58" s="124">
        <v>507.97</v>
      </c>
      <c r="M58" s="121"/>
      <c r="N58" s="92"/>
      <c r="O58" s="121">
        <v>998</v>
      </c>
      <c r="P58" s="92">
        <v>508.24</v>
      </c>
      <c r="Q58" s="121">
        <v>80</v>
      </c>
      <c r="R58" s="122">
        <v>504.63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1555</v>
      </c>
      <c r="C59" s="120">
        <v>574.26</v>
      </c>
      <c r="D59" s="121">
        <v>487</v>
      </c>
      <c r="E59" s="92">
        <v>575.16</v>
      </c>
      <c r="F59" s="121">
        <v>954</v>
      </c>
      <c r="G59" s="92">
        <v>574.33000000000004</v>
      </c>
      <c r="H59" s="121">
        <v>114</v>
      </c>
      <c r="I59" s="122">
        <v>569.83000000000004</v>
      </c>
      <c r="J59" s="106" t="s">
        <v>80</v>
      </c>
      <c r="K59" s="119">
        <v>593</v>
      </c>
      <c r="L59" s="124">
        <v>567.80999999999995</v>
      </c>
      <c r="M59" s="121"/>
      <c r="N59" s="92"/>
      <c r="O59" s="121">
        <v>468</v>
      </c>
      <c r="P59" s="92">
        <v>567.27</v>
      </c>
      <c r="Q59" s="121">
        <v>125</v>
      </c>
      <c r="R59" s="122">
        <v>569.80999999999995</v>
      </c>
      <c r="S59" s="123"/>
      <c r="W59" s="97"/>
    </row>
    <row r="60" spans="1:23" s="90" customFormat="1" x14ac:dyDescent="0.2">
      <c r="A60" s="106" t="s">
        <v>81</v>
      </c>
      <c r="B60" s="119">
        <v>2806</v>
      </c>
      <c r="C60" s="120">
        <v>636.49</v>
      </c>
      <c r="D60" s="121">
        <v>933</v>
      </c>
      <c r="E60" s="92">
        <v>635.99</v>
      </c>
      <c r="F60" s="121">
        <v>1708</v>
      </c>
      <c r="G60" s="92">
        <v>636.89</v>
      </c>
      <c r="H60" s="121">
        <v>165</v>
      </c>
      <c r="I60" s="122">
        <v>635.14</v>
      </c>
      <c r="J60" s="106" t="s">
        <v>81</v>
      </c>
      <c r="K60" s="119">
        <v>702</v>
      </c>
      <c r="L60" s="124">
        <v>637.21</v>
      </c>
      <c r="M60" s="121"/>
      <c r="N60" s="92"/>
      <c r="O60" s="121">
        <v>582</v>
      </c>
      <c r="P60" s="92">
        <v>635.91999999999996</v>
      </c>
      <c r="Q60" s="121">
        <v>120</v>
      </c>
      <c r="R60" s="122">
        <v>643.45000000000005</v>
      </c>
      <c r="S60" s="123"/>
      <c r="W60" s="97"/>
    </row>
    <row r="61" spans="1:23" s="90" customFormat="1" x14ac:dyDescent="0.2">
      <c r="A61" s="106" t="s">
        <v>82</v>
      </c>
      <c r="B61" s="119">
        <v>3438</v>
      </c>
      <c r="C61" s="120">
        <v>730.71</v>
      </c>
      <c r="D61" s="121">
        <v>1420</v>
      </c>
      <c r="E61" s="92">
        <v>732.77</v>
      </c>
      <c r="F61" s="121">
        <v>1777</v>
      </c>
      <c r="G61" s="92">
        <v>728.6</v>
      </c>
      <c r="H61" s="121">
        <v>241</v>
      </c>
      <c r="I61" s="122">
        <v>734.2</v>
      </c>
      <c r="J61" s="106" t="s">
        <v>82</v>
      </c>
      <c r="K61" s="119">
        <v>781</v>
      </c>
      <c r="L61" s="95">
        <v>743.27</v>
      </c>
      <c r="M61" s="121"/>
      <c r="N61" s="92"/>
      <c r="O61" s="121">
        <v>582</v>
      </c>
      <c r="P61" s="92">
        <v>739.08</v>
      </c>
      <c r="Q61" s="121">
        <v>199</v>
      </c>
      <c r="R61" s="122">
        <v>755.52</v>
      </c>
      <c r="S61" s="123"/>
      <c r="W61" s="97"/>
    </row>
    <row r="62" spans="1:23" s="90" customFormat="1" x14ac:dyDescent="0.2">
      <c r="A62" s="106" t="s">
        <v>83</v>
      </c>
      <c r="B62" s="119">
        <v>2580</v>
      </c>
      <c r="C62" s="120">
        <v>859.77</v>
      </c>
      <c r="D62" s="121">
        <v>1189</v>
      </c>
      <c r="E62" s="92">
        <v>860.52</v>
      </c>
      <c r="F62" s="121">
        <v>1154</v>
      </c>
      <c r="G62" s="92">
        <v>859.38</v>
      </c>
      <c r="H62" s="121">
        <v>237</v>
      </c>
      <c r="I62" s="122">
        <v>857.93</v>
      </c>
      <c r="J62" s="106" t="s">
        <v>83</v>
      </c>
      <c r="K62" s="119">
        <v>613</v>
      </c>
      <c r="L62" s="95">
        <v>851.58</v>
      </c>
      <c r="M62" s="121"/>
      <c r="N62" s="92"/>
      <c r="O62" s="121">
        <v>506</v>
      </c>
      <c r="P62" s="92">
        <v>846.57</v>
      </c>
      <c r="Q62" s="121">
        <v>107</v>
      </c>
      <c r="R62" s="122">
        <v>875.23</v>
      </c>
      <c r="S62" s="123"/>
      <c r="W62" s="97"/>
    </row>
    <row r="63" spans="1:23" s="90" customFormat="1" x14ac:dyDescent="0.2">
      <c r="A63" s="106" t="s">
        <v>84</v>
      </c>
      <c r="B63" s="119">
        <v>1744</v>
      </c>
      <c r="C63" s="120">
        <v>996.21</v>
      </c>
      <c r="D63" s="121">
        <v>1027</v>
      </c>
      <c r="E63" s="92">
        <v>999.28</v>
      </c>
      <c r="F63" s="121">
        <v>562</v>
      </c>
      <c r="G63" s="92">
        <v>988.27</v>
      </c>
      <c r="H63" s="121">
        <v>155</v>
      </c>
      <c r="I63" s="122">
        <v>1004.69</v>
      </c>
      <c r="J63" s="106" t="s">
        <v>84</v>
      </c>
      <c r="K63" s="119">
        <v>684</v>
      </c>
      <c r="L63" s="95">
        <v>995.47</v>
      </c>
      <c r="M63" s="121"/>
      <c r="N63" s="92"/>
      <c r="O63" s="121">
        <v>598</v>
      </c>
      <c r="P63" s="92">
        <v>995.17</v>
      </c>
      <c r="Q63" s="121">
        <v>86</v>
      </c>
      <c r="R63" s="122">
        <v>997.54</v>
      </c>
      <c r="S63" s="123"/>
      <c r="W63" s="97"/>
    </row>
    <row r="64" spans="1:23" s="90" customFormat="1" x14ac:dyDescent="0.2">
      <c r="A64" s="106" t="s">
        <v>135</v>
      </c>
      <c r="B64" s="119">
        <v>912</v>
      </c>
      <c r="C64" s="120">
        <v>1127.7</v>
      </c>
      <c r="D64" s="121">
        <v>618</v>
      </c>
      <c r="E64" s="92">
        <v>1128.47</v>
      </c>
      <c r="F64" s="121">
        <v>190</v>
      </c>
      <c r="G64" s="92">
        <v>1122.8</v>
      </c>
      <c r="H64" s="121">
        <v>104</v>
      </c>
      <c r="I64" s="122">
        <v>1132.1099999999999</v>
      </c>
      <c r="J64" s="106" t="s">
        <v>135</v>
      </c>
      <c r="K64" s="119">
        <v>285</v>
      </c>
      <c r="L64" s="95">
        <v>1128.6400000000001</v>
      </c>
      <c r="M64" s="121"/>
      <c r="N64" s="92"/>
      <c r="O64" s="121">
        <v>233</v>
      </c>
      <c r="P64" s="92">
        <v>1126.68</v>
      </c>
      <c r="Q64" s="121">
        <v>52</v>
      </c>
      <c r="R64" s="122">
        <v>1137.42</v>
      </c>
      <c r="S64" s="123"/>
      <c r="W64" s="97"/>
    </row>
    <row r="65" spans="1:23" s="90" customFormat="1" x14ac:dyDescent="0.2">
      <c r="A65" s="106" t="s">
        <v>136</v>
      </c>
      <c r="B65" s="119">
        <v>598</v>
      </c>
      <c r="C65" s="120">
        <v>1270.51</v>
      </c>
      <c r="D65" s="121">
        <v>471</v>
      </c>
      <c r="E65" s="92">
        <v>1271.27</v>
      </c>
      <c r="F65" s="121">
        <v>69</v>
      </c>
      <c r="G65" s="92">
        <v>1265.75</v>
      </c>
      <c r="H65" s="121">
        <v>58</v>
      </c>
      <c r="I65" s="122">
        <v>1269.98</v>
      </c>
      <c r="J65" s="106" t="s">
        <v>136</v>
      </c>
      <c r="K65" s="119">
        <v>238</v>
      </c>
      <c r="L65" s="95">
        <v>1262.57</v>
      </c>
      <c r="M65" s="121"/>
      <c r="N65" s="92"/>
      <c r="O65" s="121">
        <v>221</v>
      </c>
      <c r="P65" s="92">
        <v>1260.51</v>
      </c>
      <c r="Q65" s="121">
        <v>17</v>
      </c>
      <c r="R65" s="122">
        <v>1289.23</v>
      </c>
      <c r="S65" s="123"/>
      <c r="W65" s="97"/>
    </row>
    <row r="66" spans="1:23" s="90" customFormat="1" x14ac:dyDescent="0.2">
      <c r="A66" s="106" t="s">
        <v>137</v>
      </c>
      <c r="B66" s="119">
        <v>366</v>
      </c>
      <c r="C66" s="120">
        <v>1418.34</v>
      </c>
      <c r="D66" s="121">
        <v>286</v>
      </c>
      <c r="E66" s="92">
        <v>1415.83</v>
      </c>
      <c r="F66" s="121">
        <v>41</v>
      </c>
      <c r="G66" s="92">
        <v>1422.69</v>
      </c>
      <c r="H66" s="121">
        <v>39</v>
      </c>
      <c r="I66" s="122">
        <v>1432.16</v>
      </c>
      <c r="J66" s="106" t="s">
        <v>137</v>
      </c>
      <c r="K66" s="119">
        <v>143</v>
      </c>
      <c r="L66" s="95">
        <v>1422.51</v>
      </c>
      <c r="M66" s="121"/>
      <c r="N66" s="92"/>
      <c r="O66" s="121">
        <v>126</v>
      </c>
      <c r="P66" s="92">
        <v>1420.19</v>
      </c>
      <c r="Q66" s="121">
        <v>17</v>
      </c>
      <c r="R66" s="122">
        <v>1439.67</v>
      </c>
      <c r="S66" s="123"/>
      <c r="W66" s="97"/>
    </row>
    <row r="67" spans="1:23" s="90" customFormat="1" x14ac:dyDescent="0.2">
      <c r="A67" s="106" t="s">
        <v>134</v>
      </c>
      <c r="B67" s="119">
        <v>474</v>
      </c>
      <c r="C67" s="120">
        <v>1794.42</v>
      </c>
      <c r="D67" s="121">
        <v>327</v>
      </c>
      <c r="E67" s="92">
        <v>1796.41</v>
      </c>
      <c r="F67" s="121">
        <v>87</v>
      </c>
      <c r="G67" s="92">
        <v>1808.93</v>
      </c>
      <c r="H67" s="121">
        <v>60</v>
      </c>
      <c r="I67" s="122">
        <v>1762.56</v>
      </c>
      <c r="J67" s="106" t="s">
        <v>134</v>
      </c>
      <c r="K67" s="119">
        <v>153</v>
      </c>
      <c r="L67" s="95">
        <v>1687.69</v>
      </c>
      <c r="M67" s="121"/>
      <c r="N67" s="92"/>
      <c r="O67" s="121">
        <v>139</v>
      </c>
      <c r="P67" s="92">
        <v>1685.08</v>
      </c>
      <c r="Q67" s="121">
        <v>14</v>
      </c>
      <c r="R67" s="122">
        <v>1713.55</v>
      </c>
      <c r="S67" s="123"/>
      <c r="W67" s="97"/>
    </row>
    <row r="68" spans="1:23" s="90" customFormat="1" x14ac:dyDescent="0.2">
      <c r="A68" s="116" t="s">
        <v>1</v>
      </c>
      <c r="B68" s="125">
        <v>16120</v>
      </c>
      <c r="C68" s="126">
        <v>807.2</v>
      </c>
      <c r="D68" s="125">
        <v>7105</v>
      </c>
      <c r="E68" s="126">
        <v>899.72</v>
      </c>
      <c r="F68" s="125">
        <v>7706</v>
      </c>
      <c r="G68" s="126">
        <v>713.81</v>
      </c>
      <c r="H68" s="125">
        <v>1309</v>
      </c>
      <c r="I68" s="126">
        <v>854.82</v>
      </c>
      <c r="J68" s="116" t="s">
        <v>1</v>
      </c>
      <c r="K68" s="125">
        <v>7293</v>
      </c>
      <c r="L68" s="126">
        <v>673.11</v>
      </c>
      <c r="M68" s="125"/>
      <c r="N68" s="126"/>
      <c r="O68" s="125">
        <v>6139</v>
      </c>
      <c r="P68" s="126">
        <v>675.17</v>
      </c>
      <c r="Q68" s="125">
        <v>1154</v>
      </c>
      <c r="R68" s="126">
        <v>662.13</v>
      </c>
      <c r="S68" s="123"/>
      <c r="W68" s="97"/>
    </row>
    <row r="69" spans="1:23" s="90" customFormat="1" ht="18" customHeight="1" x14ac:dyDescent="0.2">
      <c r="A69" s="257"/>
      <c r="B69" s="257"/>
      <c r="C69" s="257"/>
      <c r="D69" s="257"/>
      <c r="E69" s="257"/>
      <c r="F69" s="257"/>
      <c r="G69" s="257"/>
      <c r="H69" s="94"/>
      <c r="I69" s="95"/>
      <c r="J69" s="257"/>
      <c r="K69" s="257"/>
      <c r="L69" s="257"/>
      <c r="M69" s="257"/>
      <c r="N69" s="257"/>
      <c r="O69" s="257"/>
      <c r="P69" s="257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50"/>
      <c r="B73" s="250"/>
      <c r="C73" s="250"/>
      <c r="D73" s="250"/>
      <c r="E73" s="250"/>
      <c r="F73" s="250"/>
      <c r="G73" s="250"/>
      <c r="H73" s="6"/>
      <c r="I73" s="46"/>
      <c r="J73" s="250"/>
      <c r="K73" s="250"/>
      <c r="L73" s="250"/>
      <c r="M73" s="250"/>
      <c r="N73" s="250"/>
      <c r="O73" s="250"/>
      <c r="P73" s="250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44:I44"/>
    <mergeCell ref="J44:R44"/>
    <mergeCell ref="A43:I43"/>
    <mergeCell ref="J43:R43"/>
    <mergeCell ref="A41:I41"/>
    <mergeCell ref="J9:R9"/>
    <mergeCell ref="A6:I6"/>
    <mergeCell ref="J6:R6"/>
    <mergeCell ref="A7:I7"/>
    <mergeCell ref="J7:R7"/>
    <mergeCell ref="A8:I8"/>
    <mergeCell ref="J8:R8"/>
    <mergeCell ref="A9:I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73:G73"/>
    <mergeCell ref="J73:P73"/>
    <mergeCell ref="O48:P48"/>
    <mergeCell ref="Q48:R48"/>
    <mergeCell ref="H48:I48"/>
    <mergeCell ref="A69:G69"/>
    <mergeCell ref="J69:P69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5"/>
  <sheetViews>
    <sheetView zoomScaleNormal="100" workbookViewId="0"/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68" t="s">
        <v>90</v>
      </c>
      <c r="B7" s="268"/>
      <c r="C7" s="268"/>
      <c r="D7" s="268"/>
      <c r="E7" s="268"/>
      <c r="F7" s="268"/>
      <c r="G7" s="268"/>
    </row>
    <row r="8" spans="1:30" ht="15.75" customHeight="1" x14ac:dyDescent="0.2">
      <c r="A8" s="241" t="str">
        <f>'u STUDENOME'!A6:F6</f>
        <v>za listopad 2024. (isplata u studenome 2024.)</v>
      </c>
      <c r="B8" s="241"/>
      <c r="C8" s="241"/>
      <c r="D8" s="241"/>
      <c r="E8" s="241"/>
      <c r="F8" s="241"/>
      <c r="G8" s="241"/>
    </row>
    <row r="9" spans="1:30" ht="21" customHeight="1" x14ac:dyDescent="0.2">
      <c r="A9" s="8"/>
      <c r="B9" s="8"/>
      <c r="C9" s="8"/>
      <c r="F9" s="274" t="s">
        <v>113</v>
      </c>
      <c r="G9" s="274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45" t="s">
        <v>23</v>
      </c>
      <c r="B10" s="277" t="s">
        <v>14</v>
      </c>
      <c r="C10" s="275" t="s">
        <v>126</v>
      </c>
      <c r="D10" s="275" t="s">
        <v>127</v>
      </c>
      <c r="E10" s="275" t="s">
        <v>128</v>
      </c>
      <c r="F10" s="269" t="s">
        <v>125</v>
      </c>
      <c r="G10" s="272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46"/>
      <c r="B11" s="278"/>
      <c r="C11" s="276"/>
      <c r="D11" s="276"/>
      <c r="E11" s="276"/>
      <c r="F11" s="270"/>
      <c r="G11" s="273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</row>
    <row r="13" spans="1:30" x14ac:dyDescent="0.25">
      <c r="A13" s="271" t="s">
        <v>25</v>
      </c>
      <c r="B13" s="271"/>
      <c r="C13" s="271"/>
      <c r="D13" s="271"/>
      <c r="E13" s="271"/>
      <c r="F13" s="271"/>
      <c r="G13" s="271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74322</v>
      </c>
      <c r="C14" s="220">
        <v>551.83456096449561</v>
      </c>
      <c r="D14" s="220">
        <v>113.51111568579505</v>
      </c>
      <c r="E14" s="220">
        <v>644.1689497053377</v>
      </c>
      <c r="F14" s="206" t="s">
        <v>150</v>
      </c>
      <c r="G14" s="207" t="s">
        <v>151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</row>
    <row r="15" spans="1:30" ht="16.5" customHeight="1" x14ac:dyDescent="0.2">
      <c r="A15" s="77" t="s">
        <v>37</v>
      </c>
      <c r="B15" s="209">
        <v>2078</v>
      </c>
      <c r="C15" s="221">
        <v>689.56113089509222</v>
      </c>
      <c r="D15" s="221">
        <v>109.16381135707427</v>
      </c>
      <c r="E15" s="221">
        <v>764.3690230991333</v>
      </c>
      <c r="F15" s="208" t="s">
        <v>152</v>
      </c>
      <c r="G15" s="209" t="s">
        <v>153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9685</v>
      </c>
      <c r="C16" s="223">
        <v>506.85119359835977</v>
      </c>
      <c r="D16" s="223">
        <v>110.16021063500277</v>
      </c>
      <c r="E16" s="223">
        <v>614.7023128549298</v>
      </c>
      <c r="F16" s="208" t="s">
        <v>154</v>
      </c>
      <c r="G16" s="209" t="s">
        <v>155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86085</v>
      </c>
      <c r="C17" s="224">
        <v>550.09827589015345</v>
      </c>
      <c r="D17" s="225">
        <v>113.02918255212427</v>
      </c>
      <c r="E17" s="225">
        <v>643.75530475692642</v>
      </c>
      <c r="F17" s="216" t="s">
        <v>156</v>
      </c>
      <c r="G17" s="217" t="s">
        <v>143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18996</v>
      </c>
      <c r="C18" s="221">
        <v>517.53619498841442</v>
      </c>
      <c r="D18" s="226">
        <v>111.62027900610678</v>
      </c>
      <c r="E18" s="226">
        <v>610.15080753842835</v>
      </c>
      <c r="F18" s="208" t="s">
        <v>157</v>
      </c>
      <c r="G18" s="209" t="s">
        <v>158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</row>
    <row r="19" spans="1:30" ht="24" customHeight="1" x14ac:dyDescent="0.2">
      <c r="A19" s="77" t="s">
        <v>38</v>
      </c>
      <c r="B19" s="209">
        <v>4</v>
      </c>
      <c r="C19" s="221">
        <v>487.07</v>
      </c>
      <c r="D19" s="226">
        <v>111.82250000000001</v>
      </c>
      <c r="E19" s="226">
        <v>569.71749999999997</v>
      </c>
      <c r="F19" s="208" t="s">
        <v>144</v>
      </c>
      <c r="G19" s="209" t="s">
        <v>145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105085</v>
      </c>
      <c r="C20" s="224">
        <v>544.20969615078445</v>
      </c>
      <c r="D20" s="225">
        <v>112.77445201503376</v>
      </c>
      <c r="E20" s="225">
        <v>637.67787048580556</v>
      </c>
      <c r="F20" s="216" t="s">
        <v>159</v>
      </c>
      <c r="G20" s="217" t="s">
        <v>146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3678</v>
      </c>
      <c r="C21" s="221">
        <v>433.09495649809799</v>
      </c>
      <c r="D21" s="226">
        <v>99.827340946166132</v>
      </c>
      <c r="E21" s="226">
        <v>528.97543773789891</v>
      </c>
      <c r="F21" s="208" t="s">
        <v>160</v>
      </c>
      <c r="G21" s="209" t="s">
        <v>147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108763</v>
      </c>
      <c r="C22" s="224">
        <v>540.4521682006316</v>
      </c>
      <c r="D22" s="225">
        <v>112.33662412768908</v>
      </c>
      <c r="E22" s="225">
        <v>634.00191866719513</v>
      </c>
      <c r="F22" s="216" t="s">
        <v>161</v>
      </c>
      <c r="G22" s="217" t="s">
        <v>148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113</v>
      </c>
      <c r="C24" s="231">
        <v>783.05469026548644</v>
      </c>
      <c r="D24" s="232">
        <v>112.71619469026547</v>
      </c>
      <c r="E24" s="232">
        <v>845.95911504424748</v>
      </c>
      <c r="F24" s="210" t="s">
        <v>162</v>
      </c>
      <c r="G24" s="211" t="s">
        <v>163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499</v>
      </c>
      <c r="C25" s="231">
        <v>780.98523046092112</v>
      </c>
      <c r="D25" s="232">
        <v>92.068657314629263</v>
      </c>
      <c r="E25" s="231">
        <v>837.78919839679293</v>
      </c>
      <c r="F25" s="210" t="s">
        <v>164</v>
      </c>
      <c r="G25" s="211" t="s">
        <v>165</v>
      </c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4</v>
      </c>
      <c r="C26" s="231">
        <v>647.64</v>
      </c>
      <c r="D26" s="232">
        <v>62.20750000000001</v>
      </c>
      <c r="E26" s="231">
        <v>697.66750000000002</v>
      </c>
      <c r="F26" s="210" t="s">
        <v>141</v>
      </c>
      <c r="G26" s="211" t="s">
        <v>149</v>
      </c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109379</v>
      </c>
      <c r="C28" s="213">
        <v>541.80406238862304</v>
      </c>
      <c r="D28" s="214">
        <v>112.24271816344852</v>
      </c>
      <c r="E28" s="214">
        <v>635.15292277311266</v>
      </c>
      <c r="F28" s="215" t="s">
        <v>166</v>
      </c>
      <c r="G28" s="212" t="s">
        <v>167</v>
      </c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48" t="s">
        <v>139</v>
      </c>
      <c r="B30" s="248"/>
      <c r="C30" s="248"/>
      <c r="D30" s="248"/>
      <c r="E30" s="248"/>
      <c r="F30" s="248"/>
      <c r="G30" s="248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8.5" customHeight="1" x14ac:dyDescent="0.2">
      <c r="A31" s="239" t="s">
        <v>138</v>
      </c>
      <c r="B31" s="239"/>
      <c r="C31" s="239"/>
      <c r="D31" s="239"/>
      <c r="E31" s="239"/>
      <c r="F31" s="239"/>
      <c r="G31" s="239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39" t="s">
        <v>140</v>
      </c>
      <c r="B32" s="239"/>
      <c r="C32" s="239"/>
      <c r="D32" s="239"/>
      <c r="E32" s="239"/>
      <c r="F32" s="239"/>
      <c r="G32" s="239"/>
      <c r="L32" s="1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</row>
    <row r="33" spans="1:30" ht="20.25" customHeight="1" x14ac:dyDescent="0.2">
      <c r="A33" s="239"/>
      <c r="B33" s="239"/>
      <c r="C33" s="239"/>
      <c r="D33" s="239"/>
      <c r="E33" s="239"/>
      <c r="F33" s="239"/>
      <c r="G33" s="239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</row>
    <row r="34" spans="1:30" ht="31.5" customHeight="1" x14ac:dyDescent="0.2">
      <c r="A34" s="239"/>
      <c r="B34" s="239"/>
      <c r="C34" s="239"/>
      <c r="D34" s="239"/>
      <c r="E34" s="239"/>
      <c r="F34" s="239"/>
      <c r="G34" s="239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39"/>
      <c r="B52" s="239"/>
      <c r="C52" s="239"/>
      <c r="D52" s="239"/>
      <c r="E52" s="239"/>
      <c r="F52" s="239"/>
      <c r="G52" s="239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</sheetData>
  <mergeCells count="17"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  <mergeCell ref="A7:G7"/>
    <mergeCell ref="A8:G8"/>
    <mergeCell ref="F10:F11"/>
    <mergeCell ref="A13:G13"/>
    <mergeCell ref="G10:G11"/>
    <mergeCell ref="F9:G9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STUDENOME'!B28-#REF!</f>
        <v>#REF!</v>
      </c>
      <c r="C17" s="173" t="e">
        <f>'u STUDENOME'!E28-#REF!</f>
        <v>#REF!</v>
      </c>
    </row>
    <row r="18" spans="1:6" x14ac:dyDescent="0.25">
      <c r="A18" s="173" t="s">
        <v>96</v>
      </c>
      <c r="B18" s="173" t="e">
        <f>'u STUDENOME'!B36-#REF!</f>
        <v>#REF!</v>
      </c>
      <c r="C18" s="173" t="e">
        <f>'u STUDENOME'!E36-#REF!</f>
        <v>#REF!</v>
      </c>
    </row>
    <row r="19" spans="1:6" x14ac:dyDescent="0.25">
      <c r="A19" s="173" t="s">
        <v>102</v>
      </c>
      <c r="B19" s="173" t="e">
        <f>'u STUDENOME'!B43-#REF!</f>
        <v>#REF!</v>
      </c>
      <c r="C19" s="173" t="e">
        <f>'u STUDENOME'!E43-#REF!</f>
        <v>#REF!</v>
      </c>
    </row>
    <row r="20" spans="1:6" x14ac:dyDescent="0.25">
      <c r="A20" s="159" t="s">
        <v>97</v>
      </c>
      <c r="B20" s="170" t="e">
        <f>'u STUDENOME'!B45-#REF!</f>
        <v>#REF!</v>
      </c>
      <c r="C20" s="159" t="e">
        <f>'u STUDENOME'!E45-#REF!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STUDENOME'!B25-#REF!</f>
        <v>#REF!</v>
      </c>
      <c r="C26" s="173" t="e">
        <f>('u STUDENOME'!B32+'u STUDENOME'!B33)-(#REF!+#REF!)</f>
        <v>#REF!</v>
      </c>
      <c r="D26" s="173" t="e">
        <f>'u STUDENOME'!E25-#REF!</f>
        <v>#REF!</v>
      </c>
      <c r="E26" s="173" t="e">
        <f>('u STUDENOME'!E32+'u STUDENOME'!E33)-(#REF!+#REF!)</f>
        <v>#REF!</v>
      </c>
    </row>
    <row r="27" spans="1:6" x14ac:dyDescent="0.25">
      <c r="A27" s="151" t="s">
        <v>107</v>
      </c>
      <c r="B27" s="173" t="e">
        <f>'u STUDENOME'!B26-#REF!</f>
        <v>#REF!</v>
      </c>
      <c r="C27" s="173" t="e">
        <f>'u STUDENOME'!B34-#REF!</f>
        <v>#REF!</v>
      </c>
      <c r="D27" s="173" t="e">
        <f>'u STUDENOME'!E26-#REF!</f>
        <v>#REF!</v>
      </c>
      <c r="E27" s="173" t="e">
        <f>'u STUDENOME'!E34-#REF!</f>
        <v>#REF!</v>
      </c>
    </row>
    <row r="28" spans="1:6" x14ac:dyDescent="0.25">
      <c r="A28" s="151" t="s">
        <v>106</v>
      </c>
      <c r="B28" s="173" t="e">
        <f>'u STUDENOME'!B27-#REF!</f>
        <v>#REF!</v>
      </c>
      <c r="C28" s="173" t="e">
        <f>'u STUDENOME'!B35-#REF!</f>
        <v>#REF!</v>
      </c>
      <c r="D28" s="173" t="e">
        <f>'u STUDENOME'!E27-#REF!</f>
        <v>#REF!</v>
      </c>
      <c r="E28" s="173" t="e">
        <f>'u STUDENOME'!E35-#REF!</f>
        <v>#REF!</v>
      </c>
    </row>
    <row r="29" spans="1:6" x14ac:dyDescent="0.25">
      <c r="A29" s="151" t="s">
        <v>109</v>
      </c>
      <c r="B29" s="173" t="e">
        <f>'u STUDENOME'!B28-#REF!</f>
        <v>#REF!</v>
      </c>
      <c r="C29" s="173" t="e">
        <f>'u STUDENOME'!B36-#REF!</f>
        <v>#REF!</v>
      </c>
      <c r="D29" s="173" t="e">
        <f>'u STUDENOME'!E28-#REF!</f>
        <v>#REF!</v>
      </c>
      <c r="E29" s="173" t="e">
        <f>'u STUDENOME'!E36-#REF!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STUDENOME</vt:lpstr>
      <vt:lpstr>u STUDENOME 2024.-prema svotama</vt:lpstr>
      <vt:lpstr>u STUDENOME 2024.-svote bez MU</vt:lpstr>
      <vt:lpstr>DOM u STUDENOME 2024.</vt:lpstr>
      <vt:lpstr>kontrola (2)</vt:lpstr>
      <vt:lpstr>'DOM u STUDENOME 2024.'!Podrucje_ispisa</vt:lpstr>
      <vt:lpstr>'u STUDENOME'!Podrucje_ispisa</vt:lpstr>
      <vt:lpstr>'u STUDENOME 2024.-prema svotama'!Podrucje_ispisa</vt:lpstr>
      <vt:lpstr>'u STUDENOME 2024.-svote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2024-10-28T09:12:57Z</cp:lastPrinted>
  <dcterms:created xsi:type="dcterms:W3CDTF">2012-01-05T13:22:43Z</dcterms:created>
  <dcterms:modified xsi:type="dcterms:W3CDTF">2024-10-28T09:15:38Z</dcterms:modified>
</cp:coreProperties>
</file>