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PROSINCU" sheetId="7" r:id="rId1"/>
    <sheet name="u PROSINCU 2024.-prema svotama" sheetId="6" r:id="rId2"/>
    <sheet name="u PROSINCU 2024.-svote bez MU" sheetId="8" r:id="rId3"/>
    <sheet name="DOM u PROSINCU 2024." sheetId="11" r:id="rId4"/>
    <sheet name="kontrola (2)" sheetId="14" state="hidden" r:id="rId5"/>
  </sheets>
  <definedNames>
    <definedName name="_xlnm.Print_Area" localSheetId="3">'DOM u PROSINCU 2024.'!$A$1:$G$37</definedName>
    <definedName name="_xlnm.Print_Area" localSheetId="0">'u PROSINCU'!$A$1:$G$57</definedName>
    <definedName name="_xlnm.Print_Area" localSheetId="1">'u PROSINCU 2024.-prema svotama'!$A$1:$R$77</definedName>
    <definedName name="_xlnm.Print_Area" localSheetId="2">'u PROSINCU 2024.-svote bez MU'!$A$1:$R$73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<sst xmlns="http://schemas.openxmlformats.org/spreadsheetml/2006/main" count="528" uniqueCount="169">
  <si>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</si>
  <si>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</si>
  <si>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</si>
  <si>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</si>
  <si>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</si>
  <si>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</si>
  <si>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</si>
  <si>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</si>
  <si>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</si>
  <si>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</si>
  <si>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</si>
  <si>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</si>
  <si>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</si>
  <si>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</si>
  <si>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</si>
  <si>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</si>
  <si>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</si>
  <si>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</si>
  <si>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</si>
  <si>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</si>
  <si>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</si>
  <si>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</si>
  <si>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</si>
  <si>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</si>
  <si>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</si>
  <si>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</si>
  <si>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</si>
  <si>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</si>
  <si>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</si>
  <si>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</si>
  <si>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</si>
  <si>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</si>
  <si>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</si>
  <si>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</si>
  <si>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</si>
  <si>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</si>
  <si>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</si>
  <si>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</si>
  <si>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</si>
  <si>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</si>
  <si>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</si>
  <si>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</si>
  <si>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</si>
  <si>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</si>
  <si>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</si>
  <si>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</si>
  <si>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</si>
  <si>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</si>
  <si>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</si>
  <si>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</si>
  <si>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</si>
  <si>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</si>
  <si>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</si>
  <si>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</si>
  <si>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</si>
  <si>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</si>
  <si>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</si>
  <si>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</si>
  <si>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</si>
  <si>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</si>
  <si>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</si>
  <si>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</si>
  <si>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</si>
  <si>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</si>
  <si>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</si>
  <si>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</si>
  <si>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</si>
  <si>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</si>
  <si>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</si>
  <si>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</si>
  <si>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</si>
  <si>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</si>
  <si>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</si>
  <si>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</si>
  <si>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</si>
  <si>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</si>
  <si>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</si>
  <si>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</si>
  <si>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</si>
  <si>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</si>
  <si>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</si>
  <si>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</si>
  <si>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</si>
  <si>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</si>
  <si>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</si>
  <si>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</si>
  <si>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</si>
  <si>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</si>
  <si>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</si>
  <si>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</si>
  <si>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</si>
  <si>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</si>
  <si>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</si>
  <si>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</si>
  <si>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</si>
  <si>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</si>
  <si>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</si>
  <si>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</si>
  <si>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</si>
  <si>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</si>
  <si>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</si>
  <si>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</si>
  <si>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</si>
  <si>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</si>
  <si>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</si>
  <si>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</si>
  <si>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</si>
  <si>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</si>
  <si>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</si>
  <si>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</si>
  <si>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</si>
  <si>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</si>
  <si>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</si>
  <si>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</si>
  <si>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</si>
  <si>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</si>
  <si>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</si>
  <si>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</si>
  <si>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</si>
  <si>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</si>
  <si>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</si>
  <si>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</si>
  <si>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</si>
  <si>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</si>
  <si>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</si>
  <si>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</si>
  <si>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</si>
  <si>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</si>
  <si>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</si>
  <si>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</si>
  <si>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</si>
  <si>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</si>
  <si>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</si>
  <si>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</si>
  <si>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</si>
  <si>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</si>
  <si>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</si>
  <si>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</si>
  <si>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</si>
  <si>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</si>
  <si>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</si>
  <si>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 xml:space="preserve">         </t>
  </si>
  <si>
    <t xml:space="preserve">          </t>
  </si>
  <si>
    <t>za studeni 2024. (isplata u prosincu 2024.)</t>
  </si>
  <si>
    <t>31 08 07</t>
  </si>
  <si>
    <t>42 04 28</t>
  </si>
  <si>
    <t>24 06 27</t>
  </si>
  <si>
    <t>31 01 24</t>
  </si>
  <si>
    <t>34 03 21</t>
  </si>
  <si>
    <t>34 02 25</t>
  </si>
  <si>
    <t>31 08 20</t>
  </si>
  <si>
    <t>25 08 14</t>
  </si>
  <si>
    <t>31 06 07</t>
  </si>
  <si>
    <t>33 03 05</t>
  </si>
  <si>
    <t>71 09</t>
  </si>
  <si>
    <t>25 05 17</t>
  </si>
  <si>
    <t>-</t>
  </si>
  <si>
    <t>31 05 27</t>
  </si>
  <si>
    <t>78 09</t>
  </si>
  <si>
    <t>80 04</t>
  </si>
  <si>
    <t>69 09</t>
  </si>
  <si>
    <t>79 03</t>
  </si>
  <si>
    <t>79 11</t>
  </si>
  <si>
    <t>73 06</t>
  </si>
  <si>
    <t>67 06</t>
  </si>
  <si>
    <t>73 09</t>
  </si>
  <si>
    <t>78 07</t>
  </si>
  <si>
    <t>71 07</t>
  </si>
  <si>
    <t xml:space="preserve"> 73 09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</si>
</sst>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143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505945</v>
      </c>
      <c r="C12" s="73">
        <f>S12</f>
        <v>539.61</v>
      </c>
      <c r="D12" s="73">
        <f>Y12</f>
        <v>520.55999999999995</v>
      </c>
      <c r="E12" s="71">
        <f>T12</f>
        <v>407879</v>
      </c>
      <c r="F12" s="73">
        <f>U12</f>
        <v>632.66</v>
      </c>
      <c r="G12" s="73">
        <f>Z12</f>
        <v>627.53</v>
      </c>
      <c r="Q12" s="41" t="s">
        <v>51</v>
      </c>
      <c r="R12" s="41">
        <v>505945</v>
      </c>
      <c r="S12" s="41">
        <v>539.61</v>
      </c>
      <c r="T12" s="245">
        <v>407879</v>
      </c>
      <c r="U12" s="245">
        <v>632.66</v>
      </c>
      <c r="X12" s="42"/>
      <c r="Y12" s="42">
        <v>520.55999999999995</v>
      </c>
      <c r="Z12" s="240">
        <v>627.53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57726</v>
      </c>
      <c r="C13" s="75">
        <f>S14</f>
        <v>681.89</v>
      </c>
      <c r="D13" s="75">
        <f>Y14</f>
        <v>678.37</v>
      </c>
      <c r="E13" s="76">
        <f>T14</f>
        <v>51138</v>
      </c>
      <c r="F13" s="75">
        <f>U14</f>
        <v>715.25</v>
      </c>
      <c r="G13" s="75">
        <f>Z14</f>
        <v>712.49</v>
      </c>
      <c r="Q13" s="41" t="s">
        <v>52</v>
      </c>
      <c r="R13" s="41">
        <v>212587</v>
      </c>
      <c r="S13" s="41">
        <v>517.55999999999995</v>
      </c>
      <c r="T13" s="245">
        <v>176964</v>
      </c>
      <c r="U13" s="245">
        <v>572.19000000000005</v>
      </c>
      <c r="X13" s="42"/>
      <c r="Y13" s="42">
        <v>507.48</v>
      </c>
      <c r="Z13" s="240">
        <v>565.48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74326</v>
      </c>
      <c r="C14" s="75">
        <f>S16</f>
        <v>473.76</v>
      </c>
      <c r="D14" s="75">
        <f>Y16</f>
        <v>452.8</v>
      </c>
      <c r="E14" s="76">
        <f>T16</f>
        <v>64536</v>
      </c>
      <c r="F14" s="75">
        <f>U16</f>
        <v>531.9</v>
      </c>
      <c r="G14" s="75">
        <f>Z16</f>
        <v>517.03</v>
      </c>
      <c r="Q14" s="41" t="s">
        <v>53</v>
      </c>
      <c r="R14" s="41">
        <v>57726</v>
      </c>
      <c r="S14" s="41">
        <v>681.89</v>
      </c>
      <c r="T14" s="245">
        <v>51138</v>
      </c>
      <c r="U14" s="245">
        <v>715.25</v>
      </c>
      <c r="X14" s="42"/>
      <c r="Y14" s="42">
        <v>678.37</v>
      </c>
      <c r="Z14" s="240">
        <v>712.49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637997</v>
      </c>
      <c r="C15" s="145">
        <f>S18</f>
        <v>544.80999999999995</v>
      </c>
      <c r="D15" s="145">
        <f>Y18</f>
        <v>528.54</v>
      </c>
      <c r="E15" s="150">
        <f>T18</f>
        <v>523553</v>
      </c>
      <c r="F15" s="145">
        <f>U18</f>
        <v>628.30999999999995</v>
      </c>
      <c r="G15" s="145">
        <f>Z18</f>
        <v>623.24</v>
      </c>
      <c r="Q15" s="41" t="s">
        <v>54</v>
      </c>
      <c r="R15" s="41">
        <v>390</v>
      </c>
      <c r="S15" s="41">
        <v>563.67999999999995</v>
      </c>
      <c r="T15" s="245">
        <v>383</v>
      </c>
      <c r="U15" s="245">
        <v>565.54</v>
      </c>
      <c r="X15" s="42"/>
      <c r="Y15" s="42">
        <v>563.49</v>
      </c>
      <c r="Z15" s="240">
        <v>565.38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212587</v>
      </c>
      <c r="C16" s="75">
        <f>S13</f>
        <v>517.55999999999995</v>
      </c>
      <c r="D16" s="75">
        <f>Y13</f>
        <v>507.48</v>
      </c>
      <c r="E16" s="76">
        <f>T13</f>
        <v>176964</v>
      </c>
      <c r="F16" s="75">
        <f>U13</f>
        <v>572.19000000000005</v>
      </c>
      <c r="G16" s="75">
        <f>Z13</f>
        <v>565.48</v>
      </c>
      <c r="Q16" s="41" t="s">
        <v>55</v>
      </c>
      <c r="R16" s="41">
        <v>74326</v>
      </c>
      <c r="S16" s="41">
        <v>473.76</v>
      </c>
      <c r="T16" s="245">
        <v>64536</v>
      </c>
      <c r="U16" s="245">
        <v>531.9</v>
      </c>
      <c r="X16" s="42"/>
      <c r="Y16" s="42">
        <v>452.8</v>
      </c>
      <c r="Z16" s="240">
        <v>517.03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390</v>
      </c>
      <c r="C17" s="75">
        <f>S15</f>
        <v>563.67999999999995</v>
      </c>
      <c r="D17" s="75">
        <f>Y15</f>
        <v>563.49</v>
      </c>
      <c r="E17" s="76">
        <f>T15</f>
        <v>383</v>
      </c>
      <c r="F17" s="75">
        <f>U15</f>
        <v>565.54</v>
      </c>
      <c r="G17" s="75">
        <f>Z15</f>
        <v>565.38</v>
      </c>
      <c r="Q17" s="41" t="s">
        <v>56</v>
      </c>
      <c r="R17" s="41">
        <v>850974</v>
      </c>
      <c r="S17" s="41">
        <v>538.01</v>
      </c>
      <c r="T17" s="245">
        <v>700900</v>
      </c>
      <c r="U17" s="245">
        <v>614.11</v>
      </c>
      <c r="W17" s="42">
        <f>SUM(T12:T16)-T17</f>
        <v>0</v>
      </c>
      <c r="X17" s="42">
        <f>SUM(R17,R19,R20)-R21</f>
        <v>0</v>
      </c>
      <c r="Y17" s="42">
        <v>523.09</v>
      </c>
      <c r="Z17" s="240">
        <v>607.85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850974</v>
      </c>
      <c r="C18" s="145">
        <f>S17</f>
        <v>538.01</v>
      </c>
      <c r="D18" s="145">
        <f>Y17</f>
        <v>523.09</v>
      </c>
      <c r="E18" s="150">
        <f>T17</f>
        <v>700900</v>
      </c>
      <c r="F18" s="145">
        <f>U17</f>
        <v>614.11</v>
      </c>
      <c r="G18" s="145">
        <f>Z17</f>
        <v>607.85</v>
      </c>
      <c r="Q18" s="41" t="s">
        <v>57</v>
      </c>
      <c r="R18" s="41">
        <v>637997</v>
      </c>
      <c r="S18" s="41">
        <v>544.80999999999995</v>
      </c>
      <c r="T18" s="245">
        <v>523553</v>
      </c>
      <c r="U18" s="245">
        <v>628.30999999999995</v>
      </c>
      <c r="W18" s="42">
        <f>SUM(T12,T14,T16)-T18</f>
        <v>0</v>
      </c>
      <c r="X18" s="42"/>
      <c r="Y18" s="42">
        <v>528.54</v>
      </c>
      <c r="Z18" s="240">
        <v>623.24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89895</v>
      </c>
      <c r="C19" s="75">
        <f>S19</f>
        <v>401.52</v>
      </c>
      <c r="D19" s="75">
        <f>Y19</f>
        <v>395.97</v>
      </c>
      <c r="E19" s="76">
        <f>T19</f>
        <v>84985</v>
      </c>
      <c r="F19" s="75">
        <f>U19</f>
        <v>419.17</v>
      </c>
      <c r="G19" s="75">
        <f>Z19</f>
        <v>414.06</v>
      </c>
      <c r="Q19" s="41" t="s">
        <v>58</v>
      </c>
      <c r="R19" s="41">
        <v>89895</v>
      </c>
      <c r="S19" s="41">
        <v>401.52</v>
      </c>
      <c r="T19" s="245">
        <v>84985</v>
      </c>
      <c r="U19" s="245">
        <v>419.17</v>
      </c>
      <c r="X19" s="42"/>
      <c r="Y19" s="42">
        <v>395.97</v>
      </c>
      <c r="Z19" s="240">
        <v>414.06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191194</v>
      </c>
      <c r="C20" s="75">
        <f>S20</f>
        <v>419.73</v>
      </c>
      <c r="D20" s="75">
        <f>Y20</f>
        <v>419.73</v>
      </c>
      <c r="E20" s="76">
        <f>T20</f>
        <v>157477</v>
      </c>
      <c r="F20" s="75">
        <f>U20</f>
        <v>483.28</v>
      </c>
      <c r="G20" s="75">
        <f>Z20</f>
        <v>483.28</v>
      </c>
      <c r="I20" s="29"/>
      <c r="P20" s="39"/>
      <c r="Q20" s="246" t="s">
        <v>59</v>
      </c>
      <c r="R20" s="246">
        <v>191194</v>
      </c>
      <c r="S20" s="246">
        <v>419.73</v>
      </c>
      <c r="T20" s="246">
        <v>157477</v>
      </c>
      <c r="U20" s="246">
        <v>483.28</v>
      </c>
      <c r="V20" s="246"/>
      <c r="W20" s="247"/>
      <c r="X20" s="247"/>
      <c r="Y20" s="247">
        <v>419.73</v>
      </c>
      <c r="Z20" s="248">
        <v>483.28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1132063</v>
      </c>
      <c r="C21" s="145">
        <f>S21</f>
        <v>507.2</v>
      </c>
      <c r="D21" s="145">
        <f>Y21</f>
        <v>493.04</v>
      </c>
      <c r="E21" s="150">
        <f>SUM(E18:E20)</f>
        <v>943362</v>
      </c>
      <c r="F21" s="145">
        <f>U21</f>
        <v>574.71</v>
      </c>
      <c r="G21" s="145">
        <f>Z21</f>
        <v>565.63</v>
      </c>
      <c r="I21" s="24"/>
      <c r="Q21" s="41" t="s">
        <v>60</v>
      </c>
      <c r="R21" s="41">
        <v>1132063</v>
      </c>
      <c r="S21" s="41">
        <v>507.2</v>
      </c>
      <c r="T21" s="41">
        <v>943362</v>
      </c>
      <c r="U21" s="41">
        <v>574.71</v>
      </c>
      <c r="W21" s="42">
        <f>SUM(T17,T19,T20)-T21</f>
        <v>0</v>
      </c>
      <c r="X21" s="42"/>
      <c r="Y21" s="42">
        <v>493.04</v>
      </c>
      <c r="Z21" s="240">
        <v>565.63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1227747</v>
      </c>
      <c r="S22" s="249">
        <v>553.58000000000004</v>
      </c>
      <c r="T22" s="245">
        <v>1038867</v>
      </c>
      <c r="U22" s="245">
        <v>623.29999999999995</v>
      </c>
      <c r="X22" s="42"/>
      <c r="Y22" s="42">
        <v>545.01</v>
      </c>
      <c r="Z22" s="240">
        <v>620.49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((E21*F21)+(E28*F28)+(E36*F36)+(E43*F43))/E45-0.01</f>
        <v>623.29730914544393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7197</v>
      </c>
      <c r="C25" s="73">
        <f t="shared" si="0"/>
        <v>895.68</v>
      </c>
      <c r="D25" s="73">
        <f>Y25</f>
        <v>894.71</v>
      </c>
      <c r="E25" s="78">
        <f t="shared" ref="E25:F27" si="1">T25</f>
        <v>7111</v>
      </c>
      <c r="F25" s="73">
        <f t="shared" si="1"/>
        <v>899.72</v>
      </c>
      <c r="G25" s="73">
        <f>Z25</f>
        <v>898.77</v>
      </c>
      <c r="R25" s="41">
        <v>7197</v>
      </c>
      <c r="S25" s="41">
        <v>895.68</v>
      </c>
      <c r="T25" s="41">
        <v>7111</v>
      </c>
      <c r="U25" s="41">
        <v>899.72</v>
      </c>
      <c r="X25" s="42"/>
      <c r="Y25" s="42">
        <v>894.71</v>
      </c>
      <c r="Z25" s="240">
        <v>898.77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7683</v>
      </c>
      <c r="C26" s="75">
        <f t="shared" si="0"/>
        <v>713.48</v>
      </c>
      <c r="D26" s="75">
        <f>Y26</f>
        <v>712.03</v>
      </c>
      <c r="E26" s="79">
        <f t="shared" si="1"/>
        <v>7678</v>
      </c>
      <c r="F26" s="75">
        <f t="shared" si="1"/>
        <v>713.77</v>
      </c>
      <c r="G26" s="75">
        <f>Z26</f>
        <v>712.32</v>
      </c>
      <c r="R26" s="41">
        <v>7683</v>
      </c>
      <c r="S26" s="41">
        <v>713.48</v>
      </c>
      <c r="T26" s="41">
        <v>7678</v>
      </c>
      <c r="U26" s="41">
        <v>713.77</v>
      </c>
      <c r="X26" s="42"/>
      <c r="Y26" s="42">
        <v>712.03</v>
      </c>
      <c r="Z26" s="240">
        <v>712.32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1323</v>
      </c>
      <c r="C27" s="75">
        <f t="shared" si="0"/>
        <v>851.08</v>
      </c>
      <c r="D27" s="75">
        <f>Y27</f>
        <v>851.08</v>
      </c>
      <c r="E27" s="79">
        <f t="shared" si="1"/>
        <v>1312</v>
      </c>
      <c r="F27" s="75">
        <f t="shared" si="1"/>
        <v>855.26</v>
      </c>
      <c r="G27" s="75">
        <f>Z27</f>
        <v>855.26</v>
      </c>
      <c r="P27" s="39"/>
      <c r="Q27" s="246"/>
      <c r="R27" s="246">
        <v>1323</v>
      </c>
      <c r="S27" s="246">
        <v>851.08</v>
      </c>
      <c r="T27" s="41">
        <v>1312</v>
      </c>
      <c r="U27" s="41">
        <v>855.26</v>
      </c>
      <c r="V27" s="246"/>
      <c r="W27" s="247"/>
      <c r="X27" s="247"/>
      <c r="Y27" s="247">
        <v>851.08</v>
      </c>
      <c r="Z27" s="248">
        <v>855.26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16203</v>
      </c>
      <c r="C28" s="145">
        <f>S28</f>
        <v>805.64</v>
      </c>
      <c r="D28" s="145">
        <f>Y28</f>
        <v>804.67</v>
      </c>
      <c r="E28" s="150">
        <f>SUM(E25:E27)</f>
        <v>16101</v>
      </c>
      <c r="F28" s="145">
        <f>U28</f>
        <v>807.43</v>
      </c>
      <c r="G28" s="145">
        <f>Z28</f>
        <v>806.46</v>
      </c>
      <c r="R28" s="41">
        <v>16203</v>
      </c>
      <c r="S28" s="41">
        <v>805.64</v>
      </c>
      <c r="T28" s="41">
        <v>16101</v>
      </c>
      <c r="U28" s="41">
        <v>807.43</v>
      </c>
      <c r="V28" s="41">
        <f>R28-R25-R26-R27</f>
        <v>0</v>
      </c>
      <c r="W28" s="42">
        <f>T28-T25-T26-T27</f>
        <v>0</v>
      </c>
      <c r="X28" s="42"/>
      <c r="Y28" s="42">
        <v>804.67</v>
      </c>
      <c r="Z28" s="240">
        <v>806.46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3042</v>
      </c>
      <c r="C32" s="80">
        <f t="shared" si="2"/>
        <v>587.79</v>
      </c>
      <c r="D32" s="73">
        <f>Y32</f>
        <v>585.38</v>
      </c>
      <c r="E32" s="78">
        <f t="shared" ref="E32:F35" si="3">T32</f>
        <v>3042</v>
      </c>
      <c r="F32" s="73">
        <f t="shared" si="3"/>
        <v>587.79</v>
      </c>
      <c r="G32" s="73">
        <f>Z32</f>
        <v>585.38</v>
      </c>
      <c r="R32" s="41">
        <v>3042</v>
      </c>
      <c r="S32" s="41">
        <v>587.79</v>
      </c>
      <c r="T32" s="41">
        <v>3042</v>
      </c>
      <c r="U32" s="41">
        <v>587.79</v>
      </c>
      <c r="X32" s="42"/>
      <c r="Y32" s="42">
        <v>585.38</v>
      </c>
      <c r="Z32" s="240">
        <v>585.38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2089</v>
      </c>
      <c r="C33" s="81">
        <f t="shared" si="2"/>
        <v>788.71</v>
      </c>
      <c r="D33" s="75">
        <f>Y33</f>
        <v>788.83</v>
      </c>
      <c r="E33" s="79">
        <f t="shared" si="3"/>
        <v>2085</v>
      </c>
      <c r="F33" s="82">
        <f t="shared" si="3"/>
        <v>789.11</v>
      </c>
      <c r="G33" s="75">
        <f t="shared" ref="G33:G36" si="4">Z33</f>
        <v>789.25</v>
      </c>
      <c r="R33" s="41">
        <v>2089</v>
      </c>
      <c r="S33" s="41">
        <v>788.71</v>
      </c>
      <c r="T33" s="41">
        <v>2085</v>
      </c>
      <c r="U33" s="41">
        <v>789.11</v>
      </c>
      <c r="X33" s="42"/>
      <c r="Y33" s="42">
        <v>788.83</v>
      </c>
      <c r="Z33" s="240">
        <v>789.25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51782</v>
      </c>
      <c r="C34" s="81">
        <f t="shared" si="2"/>
        <v>1212.05</v>
      </c>
      <c r="D34" s="75">
        <f>Y34</f>
        <v>1213.94</v>
      </c>
      <c r="E34" s="79">
        <f t="shared" si="3"/>
        <v>51716</v>
      </c>
      <c r="F34" s="82">
        <f t="shared" si="3"/>
        <v>1212.81</v>
      </c>
      <c r="G34" s="75">
        <f t="shared" si="4"/>
        <v>1214.7</v>
      </c>
      <c r="R34" s="41">
        <v>51782</v>
      </c>
      <c r="S34" s="41">
        <v>1212.05</v>
      </c>
      <c r="T34" s="41">
        <v>51716</v>
      </c>
      <c r="U34" s="41">
        <v>1212.81</v>
      </c>
      <c r="X34" s="42"/>
      <c r="Y34" s="42">
        <v>1213.94</v>
      </c>
      <c r="Z34" s="240">
        <v>1214.7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15238</v>
      </c>
      <c r="C35" s="81">
        <f t="shared" si="2"/>
        <v>1397.27</v>
      </c>
      <c r="D35" s="75">
        <f>Y35</f>
        <v>1397.27</v>
      </c>
      <c r="E35" s="79">
        <f t="shared" si="3"/>
        <v>15231</v>
      </c>
      <c r="F35" s="82">
        <f t="shared" si="3"/>
        <v>1397.59</v>
      </c>
      <c r="G35" s="75">
        <f t="shared" si="4"/>
        <v>1397.59</v>
      </c>
      <c r="P35" s="39"/>
      <c r="Q35" s="246"/>
      <c r="R35" s="246">
        <v>15238</v>
      </c>
      <c r="S35" s="246">
        <v>1397.27</v>
      </c>
      <c r="T35" s="246">
        <v>15231</v>
      </c>
      <c r="U35" s="246">
        <v>1397.59</v>
      </c>
      <c r="V35" s="246"/>
      <c r="W35" s="247"/>
      <c r="X35" s="247"/>
      <c r="Y35" s="247">
        <v>1397.27</v>
      </c>
      <c r="Z35" s="248">
        <v>1397.59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72151</v>
      </c>
      <c r="C36" s="195">
        <f>S36</f>
        <v>1212.5899999999999</v>
      </c>
      <c r="D36" s="145">
        <f>Y36</f>
        <v>1214.99</v>
      </c>
      <c r="E36" s="150">
        <f>SUM(E32:E35)</f>
        <v>72074</v>
      </c>
      <c r="F36" s="145">
        <f>U36</f>
        <v>1213.22</v>
      </c>
      <c r="G36" s="145">
        <f t="shared" si="4"/>
        <v>1215.6199999999999</v>
      </c>
      <c r="R36" s="41">
        <v>72151</v>
      </c>
      <c r="S36" s="41">
        <v>1212.5899999999999</v>
      </c>
      <c r="T36" s="41">
        <v>72074</v>
      </c>
      <c r="U36" s="41">
        <v>1213.22</v>
      </c>
      <c r="V36" s="41">
        <f>R36-R32-R33-R34-R35</f>
        <v>0</v>
      </c>
      <c r="W36" s="42">
        <f>T36-T32-T33-T34-T35</f>
        <v>0</v>
      </c>
      <c r="X36" s="42"/>
      <c r="Y36" s="42">
        <v>1214.99</v>
      </c>
      <c r="Z36" s="240">
        <v>1215.6199999999999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6162</v>
      </c>
      <c r="C41" s="64">
        <f>S41</f>
        <v>675.36</v>
      </c>
      <c r="D41" s="64">
        <f>Y41</f>
        <v>675.34</v>
      </c>
      <c r="E41" s="63">
        <f t="shared" ref="E41:F43" si="5">T41</f>
        <v>6162</v>
      </c>
      <c r="F41" s="65">
        <f t="shared" si="5"/>
        <v>675.36</v>
      </c>
      <c r="G41" s="64">
        <f>Z41</f>
        <v>675.34</v>
      </c>
      <c r="R41" s="41">
        <v>6162</v>
      </c>
      <c r="S41" s="41">
        <v>675.36</v>
      </c>
      <c r="T41" s="41">
        <v>6162</v>
      </c>
      <c r="U41" s="41">
        <v>675.36</v>
      </c>
      <c r="X41" s="42"/>
      <c r="Y41" s="42">
        <v>675.34</v>
      </c>
      <c r="Z41" s="240">
        <v>675.34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1168</v>
      </c>
      <c r="C42" s="68">
        <f>S42</f>
        <v>659.47</v>
      </c>
      <c r="D42" s="68">
        <f t="shared" ref="D42:D43" si="6">Y42</f>
        <v>659.47</v>
      </c>
      <c r="E42" s="69">
        <f t="shared" si="5"/>
        <v>1168</v>
      </c>
      <c r="F42" s="70">
        <f t="shared" si="5"/>
        <v>659.47</v>
      </c>
      <c r="G42" s="68">
        <f>Z42</f>
        <v>659.47</v>
      </c>
      <c r="P42" s="39"/>
      <c r="Q42" s="246"/>
      <c r="R42" s="41">
        <v>1168</v>
      </c>
      <c r="S42" s="41">
        <v>659.47</v>
      </c>
      <c r="T42" s="246">
        <v>1168</v>
      </c>
      <c r="U42" s="246">
        <v>659.47</v>
      </c>
      <c r="V42" s="246"/>
      <c r="W42" s="247"/>
      <c r="X42" s="247"/>
      <c r="Y42" s="247">
        <v>659.47</v>
      </c>
      <c r="Z42" s="248">
        <v>659.47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7330</v>
      </c>
      <c r="C43" s="145">
        <f>S43</f>
        <v>672.82</v>
      </c>
      <c r="D43" s="145">
        <f t="shared" si="6"/>
        <v>672.81</v>
      </c>
      <c r="E43" s="196">
        <f t="shared" si="5"/>
        <v>7330</v>
      </c>
      <c r="F43" s="145">
        <f t="shared" si="5"/>
        <v>672.82</v>
      </c>
      <c r="G43" s="145">
        <f>Z43</f>
        <v>672.81</v>
      </c>
      <c r="R43" s="41">
        <v>7330</v>
      </c>
      <c r="S43" s="41">
        <v>672.82</v>
      </c>
      <c r="T43" s="41">
        <v>7330</v>
      </c>
      <c r="U43" s="41">
        <v>672.82</v>
      </c>
      <c r="X43" s="42"/>
      <c r="Y43" s="42">
        <v>672.81</v>
      </c>
      <c r="Z43" s="240">
        <v>672.81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1227747</v>
      </c>
      <c r="C45" s="199">
        <f>S22</f>
        <v>553.58000000000004</v>
      </c>
      <c r="D45" s="199">
        <f>Y22</f>
        <v>545.01</v>
      </c>
      <c r="E45" s="200">
        <f>SUM(E21,E28,E36,E43)</f>
        <v>1038867</v>
      </c>
      <c r="F45" s="199">
        <f>U22</f>
        <v>623.29999999999995</v>
      </c>
      <c r="G45" s="199">
        <f>Z22</f>
        <v>620.49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553.58106369634788</v>
      </c>
      <c r="S48" s="255">
        <f>((E21*F21)+(E28*F28)+(E36*F36)+(E43*F43))/(E21+E28+E36+E43)-0.01</f>
        <v>623.29730914544393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1227747</v>
      </c>
      <c r="S49" s="252">
        <f>E21+E28+E36+E43</f>
        <v>1038867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-1.0636963478418693E-3</v>
      </c>
      <c r="U50" s="257">
        <f>S49-T22</f>
        <v>0</v>
      </c>
      <c r="V50" s="259">
        <f>S48-U22</f>
        <v>-2.6908545560218045E-3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2" t="s">
        <v>85</v>
      </c>
      <c r="B6" s="282"/>
      <c r="C6" s="282"/>
      <c r="D6" s="282"/>
      <c r="E6" s="282"/>
      <c r="F6" s="282"/>
      <c r="G6" s="282"/>
      <c r="H6" s="282"/>
      <c r="I6" s="282"/>
      <c r="J6" s="282" t="s">
        <v>86</v>
      </c>
      <c r="K6" s="282"/>
      <c r="L6" s="282"/>
      <c r="M6" s="282"/>
      <c r="N6" s="282"/>
      <c r="O6" s="282"/>
      <c r="P6" s="282"/>
      <c r="Q6" s="282"/>
      <c r="R6" s="282"/>
    </row>
    <row r="7" spans="1:18" ht="12.75" x14ac:dyDescent="0.2">
      <c r="A7" s="282" t="s">
        <v>87</v>
      </c>
      <c r="B7" s="282"/>
      <c r="C7" s="282"/>
      <c r="D7" s="282"/>
      <c r="E7" s="282"/>
      <c r="F7" s="282"/>
      <c r="G7" s="282"/>
      <c r="H7" s="282"/>
      <c r="I7" s="282"/>
      <c r="J7" s="282" t="s">
        <v>87</v>
      </c>
      <c r="K7" s="282"/>
      <c r="L7" s="282"/>
      <c r="M7" s="282"/>
      <c r="N7" s="282"/>
      <c r="O7" s="282"/>
      <c r="P7" s="282"/>
      <c r="Q7" s="282"/>
      <c r="R7" s="282"/>
    </row>
    <row r="8" spans="1:18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76" t="str">
        <f>'u PROSINCU'!A6:F6</f>
        <v>za studeni 2024. (isplata u prosincu 2024.)</v>
      </c>
      <c r="B10" s="276"/>
      <c r="C10" s="276"/>
      <c r="D10" s="276"/>
      <c r="E10" s="276"/>
      <c r="F10" s="276"/>
      <c r="G10" s="276"/>
      <c r="H10" s="276"/>
      <c r="I10" s="276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6" t="str">
        <f>A10</f>
        <v>za studeni 2024. (isplata u prosincu 2024.)</v>
      </c>
      <c r="K11" s="276"/>
      <c r="L11" s="276"/>
      <c r="M11" s="276"/>
      <c r="N11" s="276"/>
      <c r="O11" s="276"/>
      <c r="P11" s="276"/>
      <c r="Q11" s="276"/>
      <c r="R11" s="276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18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18" ht="39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74225</v>
      </c>
      <c r="C17" s="108">
        <v>35.44</v>
      </c>
      <c r="D17" s="109">
        <v>53917</v>
      </c>
      <c r="E17" s="110">
        <v>35.83</v>
      </c>
      <c r="F17" s="109">
        <v>3121</v>
      </c>
      <c r="G17" s="110">
        <v>40.619999999999997</v>
      </c>
      <c r="H17" s="109">
        <v>17187</v>
      </c>
      <c r="I17" s="111">
        <v>33.270000000000003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</row>
    <row r="18" spans="1:22" s="90" customFormat="1" x14ac:dyDescent="0.2">
      <c r="A18" s="106" t="s">
        <v>73</v>
      </c>
      <c r="B18" s="107">
        <v>45537</v>
      </c>
      <c r="C18" s="112">
        <v>104.13</v>
      </c>
      <c r="D18" s="109">
        <v>32817</v>
      </c>
      <c r="E18" s="110">
        <v>104.53</v>
      </c>
      <c r="F18" s="109">
        <v>3050</v>
      </c>
      <c r="G18" s="110">
        <v>104.43</v>
      </c>
      <c r="H18" s="109">
        <v>9670</v>
      </c>
      <c r="I18" s="111">
        <v>102.68</v>
      </c>
      <c r="J18" s="106" t="s">
        <v>73</v>
      </c>
      <c r="K18" s="107">
        <v>1</v>
      </c>
      <c r="L18" s="112">
        <v>138.86000000000001</v>
      </c>
      <c r="M18" s="109" t="s">
        <v>141</v>
      </c>
      <c r="N18" s="110" t="s">
        <v>142</v>
      </c>
      <c r="O18" s="109">
        <v>1</v>
      </c>
      <c r="P18" s="110">
        <v>138.86000000000001</v>
      </c>
      <c r="Q18" s="109" t="s">
        <v>141</v>
      </c>
      <c r="R18" s="111" t="s">
        <v>142</v>
      </c>
    </row>
    <row r="19" spans="1:22" s="90" customFormat="1" x14ac:dyDescent="0.2">
      <c r="A19" s="106" t="s">
        <v>74</v>
      </c>
      <c r="B19" s="107">
        <v>37686</v>
      </c>
      <c r="C19" s="112">
        <v>170.6</v>
      </c>
      <c r="D19" s="109">
        <v>25403</v>
      </c>
      <c r="E19" s="110">
        <v>170.23</v>
      </c>
      <c r="F19" s="109">
        <v>3308</v>
      </c>
      <c r="G19" s="110">
        <v>172.07</v>
      </c>
      <c r="H19" s="109">
        <v>8975</v>
      </c>
      <c r="I19" s="111">
        <v>171.09</v>
      </c>
      <c r="J19" s="106" t="s">
        <v>74</v>
      </c>
      <c r="K19" s="107">
        <v>11</v>
      </c>
      <c r="L19" s="112">
        <v>173.59</v>
      </c>
      <c r="M19" s="109">
        <v>3</v>
      </c>
      <c r="N19" s="110">
        <v>174.37</v>
      </c>
      <c r="O19" s="109">
        <v>8</v>
      </c>
      <c r="P19" s="110">
        <v>173.3</v>
      </c>
      <c r="Q19" s="109" t="s">
        <v>141</v>
      </c>
      <c r="R19" s="111" t="s">
        <v>142</v>
      </c>
    </row>
    <row r="20" spans="1:22" s="90" customFormat="1" x14ac:dyDescent="0.2">
      <c r="A20" s="106" t="s">
        <v>75</v>
      </c>
      <c r="B20" s="107">
        <v>75185</v>
      </c>
      <c r="C20" s="112">
        <v>232.68</v>
      </c>
      <c r="D20" s="109">
        <v>47067</v>
      </c>
      <c r="E20" s="110">
        <v>231.8</v>
      </c>
      <c r="F20" s="109">
        <v>7051</v>
      </c>
      <c r="G20" s="110">
        <v>236.31</v>
      </c>
      <c r="H20" s="109">
        <v>21067</v>
      </c>
      <c r="I20" s="111">
        <v>233.42</v>
      </c>
      <c r="J20" s="106" t="s">
        <v>75</v>
      </c>
      <c r="K20" s="107">
        <v>39</v>
      </c>
      <c r="L20" s="112">
        <v>240.56</v>
      </c>
      <c r="M20" s="109">
        <v>2</v>
      </c>
      <c r="N20" s="110">
        <v>225.01</v>
      </c>
      <c r="O20" s="109">
        <v>32</v>
      </c>
      <c r="P20" s="110">
        <v>240.75</v>
      </c>
      <c r="Q20" s="109">
        <v>5</v>
      </c>
      <c r="R20" s="111">
        <v>245.61</v>
      </c>
      <c r="U20" s="114"/>
    </row>
    <row r="21" spans="1:22" s="90" customFormat="1" x14ac:dyDescent="0.2">
      <c r="A21" s="106" t="s">
        <v>76</v>
      </c>
      <c r="B21" s="107">
        <v>89303</v>
      </c>
      <c r="C21" s="112">
        <v>307.43</v>
      </c>
      <c r="D21" s="109">
        <v>55638</v>
      </c>
      <c r="E21" s="110">
        <v>308.01</v>
      </c>
      <c r="F21" s="109">
        <v>15063</v>
      </c>
      <c r="G21" s="110">
        <v>308.56</v>
      </c>
      <c r="H21" s="109">
        <v>18602</v>
      </c>
      <c r="I21" s="111">
        <v>304.81</v>
      </c>
      <c r="J21" s="106" t="s">
        <v>76</v>
      </c>
      <c r="K21" s="107">
        <v>71</v>
      </c>
      <c r="L21" s="112">
        <v>308.39</v>
      </c>
      <c r="M21" s="109" t="s">
        <v>141</v>
      </c>
      <c r="N21" s="110" t="s">
        <v>142</v>
      </c>
      <c r="O21" s="109">
        <v>58</v>
      </c>
      <c r="P21" s="110">
        <v>306.52999999999997</v>
      </c>
      <c r="Q21" s="109">
        <v>13</v>
      </c>
      <c r="R21" s="111">
        <v>316.7</v>
      </c>
      <c r="U21" s="114"/>
    </row>
    <row r="22" spans="1:22" s="90" customFormat="1" x14ac:dyDescent="0.2">
      <c r="A22" s="106" t="s">
        <v>77</v>
      </c>
      <c r="B22" s="107">
        <v>93175</v>
      </c>
      <c r="C22" s="112">
        <v>371.48</v>
      </c>
      <c r="D22" s="109">
        <v>61202</v>
      </c>
      <c r="E22" s="110">
        <v>372.63</v>
      </c>
      <c r="F22" s="109">
        <v>15592</v>
      </c>
      <c r="G22" s="110">
        <v>368.97</v>
      </c>
      <c r="H22" s="109">
        <v>16381</v>
      </c>
      <c r="I22" s="111">
        <v>369.59</v>
      </c>
      <c r="J22" s="106" t="s">
        <v>77</v>
      </c>
      <c r="K22" s="107">
        <v>128</v>
      </c>
      <c r="L22" s="112">
        <v>373.11</v>
      </c>
      <c r="M22" s="109" t="s">
        <v>141</v>
      </c>
      <c r="N22" s="110" t="s">
        <v>142</v>
      </c>
      <c r="O22" s="109">
        <v>99</v>
      </c>
      <c r="P22" s="110">
        <v>370.25</v>
      </c>
      <c r="Q22" s="109">
        <v>29</v>
      </c>
      <c r="R22" s="111">
        <v>382.86</v>
      </c>
      <c r="U22" s="114"/>
    </row>
    <row r="23" spans="1:22" s="90" customFormat="1" x14ac:dyDescent="0.2">
      <c r="A23" s="106" t="s">
        <v>78</v>
      </c>
      <c r="B23" s="107">
        <v>136373</v>
      </c>
      <c r="C23" s="112">
        <v>435.23</v>
      </c>
      <c r="D23" s="109">
        <v>89897</v>
      </c>
      <c r="E23" s="110">
        <v>434.52</v>
      </c>
      <c r="F23" s="109">
        <v>16299</v>
      </c>
      <c r="G23" s="110">
        <v>433.63</v>
      </c>
      <c r="H23" s="109">
        <v>30177</v>
      </c>
      <c r="I23" s="111">
        <v>438.21</v>
      </c>
      <c r="J23" s="106" t="s">
        <v>78</v>
      </c>
      <c r="K23" s="107">
        <v>1274</v>
      </c>
      <c r="L23" s="112">
        <v>445.76</v>
      </c>
      <c r="M23" s="109">
        <v>28</v>
      </c>
      <c r="N23" s="110">
        <v>436.94</v>
      </c>
      <c r="O23" s="109">
        <v>855</v>
      </c>
      <c r="P23" s="110">
        <v>448.57</v>
      </c>
      <c r="Q23" s="109">
        <v>391</v>
      </c>
      <c r="R23" s="111">
        <v>440.23</v>
      </c>
      <c r="U23" s="114"/>
      <c r="V23" s="113"/>
    </row>
    <row r="24" spans="1:22" s="90" customFormat="1" x14ac:dyDescent="0.2">
      <c r="A24" s="106" t="s">
        <v>79</v>
      </c>
      <c r="B24" s="107">
        <v>107275</v>
      </c>
      <c r="C24" s="112">
        <v>503.53</v>
      </c>
      <c r="D24" s="109">
        <v>81123</v>
      </c>
      <c r="E24" s="110">
        <v>503.7</v>
      </c>
      <c r="F24" s="109">
        <v>8076</v>
      </c>
      <c r="G24" s="110">
        <v>500.72</v>
      </c>
      <c r="H24" s="109">
        <v>18076</v>
      </c>
      <c r="I24" s="111">
        <v>504.03</v>
      </c>
      <c r="J24" s="106" t="s">
        <v>79</v>
      </c>
      <c r="K24" s="107">
        <v>1853</v>
      </c>
      <c r="L24" s="112">
        <v>507.04</v>
      </c>
      <c r="M24" s="109">
        <v>20</v>
      </c>
      <c r="N24" s="110">
        <v>517.04999999999995</v>
      </c>
      <c r="O24" s="109">
        <v>1363</v>
      </c>
      <c r="P24" s="110">
        <v>506.71</v>
      </c>
      <c r="Q24" s="109">
        <v>470</v>
      </c>
      <c r="R24" s="111">
        <v>507.56</v>
      </c>
    </row>
    <row r="25" spans="1:22" s="90" customFormat="1" x14ac:dyDescent="0.2">
      <c r="A25" s="106" t="s">
        <v>80</v>
      </c>
      <c r="B25" s="107">
        <v>114662</v>
      </c>
      <c r="C25" s="112">
        <v>569</v>
      </c>
      <c r="D25" s="109">
        <v>91376</v>
      </c>
      <c r="E25" s="110">
        <v>569.5</v>
      </c>
      <c r="F25" s="109">
        <v>9621</v>
      </c>
      <c r="G25" s="110">
        <v>566.12</v>
      </c>
      <c r="H25" s="109">
        <v>13665</v>
      </c>
      <c r="I25" s="111">
        <v>567.64</v>
      </c>
      <c r="J25" s="106" t="s">
        <v>80</v>
      </c>
      <c r="K25" s="107">
        <v>6539</v>
      </c>
      <c r="L25" s="112">
        <v>571.71</v>
      </c>
      <c r="M25" s="109">
        <v>2708</v>
      </c>
      <c r="N25" s="110">
        <v>570.62</v>
      </c>
      <c r="O25" s="109">
        <v>3419</v>
      </c>
      <c r="P25" s="110">
        <v>572.74</v>
      </c>
      <c r="Q25" s="109">
        <v>412</v>
      </c>
      <c r="R25" s="111">
        <v>570.33000000000004</v>
      </c>
      <c r="U25" s="115"/>
      <c r="V25" s="115"/>
    </row>
    <row r="26" spans="1:22" s="90" customFormat="1" x14ac:dyDescent="0.2">
      <c r="A26" s="106" t="s">
        <v>81</v>
      </c>
      <c r="B26" s="107">
        <v>88431</v>
      </c>
      <c r="C26" s="112">
        <v>633.66999999999996</v>
      </c>
      <c r="D26" s="109">
        <v>73418</v>
      </c>
      <c r="E26" s="110">
        <v>633.82000000000005</v>
      </c>
      <c r="F26" s="109">
        <v>3766</v>
      </c>
      <c r="G26" s="110">
        <v>631.37</v>
      </c>
      <c r="H26" s="109">
        <v>11247</v>
      </c>
      <c r="I26" s="111">
        <v>633.44000000000005</v>
      </c>
      <c r="J26" s="106" t="s">
        <v>81</v>
      </c>
      <c r="K26" s="107">
        <v>4504</v>
      </c>
      <c r="L26" s="112">
        <v>633.32000000000005</v>
      </c>
      <c r="M26" s="109">
        <v>1012</v>
      </c>
      <c r="N26" s="110">
        <v>630.80999999999995</v>
      </c>
      <c r="O26" s="109">
        <v>3036</v>
      </c>
      <c r="P26" s="110">
        <v>634.72</v>
      </c>
      <c r="Q26" s="109">
        <v>456</v>
      </c>
      <c r="R26" s="111">
        <v>629.59</v>
      </c>
    </row>
    <row r="27" spans="1:22" s="90" customFormat="1" x14ac:dyDescent="0.2">
      <c r="A27" s="106" t="s">
        <v>82</v>
      </c>
      <c r="B27" s="107">
        <v>113157</v>
      </c>
      <c r="C27" s="112">
        <v>729.05</v>
      </c>
      <c r="D27" s="109">
        <v>97938</v>
      </c>
      <c r="E27" s="110">
        <v>729.54</v>
      </c>
      <c r="F27" s="109">
        <v>3068</v>
      </c>
      <c r="G27" s="110">
        <v>720.1</v>
      </c>
      <c r="H27" s="109">
        <v>12151</v>
      </c>
      <c r="I27" s="111">
        <v>727.35</v>
      </c>
      <c r="J27" s="106" t="s">
        <v>82</v>
      </c>
      <c r="K27" s="107">
        <v>6658</v>
      </c>
      <c r="L27" s="112">
        <v>731.68</v>
      </c>
      <c r="M27" s="109">
        <v>733</v>
      </c>
      <c r="N27" s="110">
        <v>715.13</v>
      </c>
      <c r="O27" s="109">
        <v>5251</v>
      </c>
      <c r="P27" s="110">
        <v>734.01</v>
      </c>
      <c r="Q27" s="109">
        <v>674</v>
      </c>
      <c r="R27" s="111">
        <v>731.54</v>
      </c>
    </row>
    <row r="28" spans="1:22" s="90" customFormat="1" x14ac:dyDescent="0.2">
      <c r="A28" s="106" t="s">
        <v>83</v>
      </c>
      <c r="B28" s="107">
        <v>67971</v>
      </c>
      <c r="C28" s="108">
        <v>859.04</v>
      </c>
      <c r="D28" s="109">
        <v>61190</v>
      </c>
      <c r="E28" s="110">
        <v>859.24</v>
      </c>
      <c r="F28" s="109">
        <v>960</v>
      </c>
      <c r="G28" s="110">
        <v>855.39</v>
      </c>
      <c r="H28" s="109">
        <v>5821</v>
      </c>
      <c r="I28" s="111">
        <v>857.48</v>
      </c>
      <c r="J28" s="106" t="s">
        <v>83</v>
      </c>
      <c r="K28" s="107">
        <v>5564</v>
      </c>
      <c r="L28" s="108">
        <v>861.25</v>
      </c>
      <c r="M28" s="109">
        <v>200</v>
      </c>
      <c r="N28" s="110">
        <v>859.86</v>
      </c>
      <c r="O28" s="109">
        <v>4271</v>
      </c>
      <c r="P28" s="110">
        <v>863.19</v>
      </c>
      <c r="Q28" s="109">
        <v>1093</v>
      </c>
      <c r="R28" s="111">
        <v>853.91</v>
      </c>
    </row>
    <row r="29" spans="1:22" s="90" customFormat="1" x14ac:dyDescent="0.2">
      <c r="A29" s="106" t="s">
        <v>84</v>
      </c>
      <c r="B29" s="107">
        <v>42887</v>
      </c>
      <c r="C29" s="108">
        <v>991.76</v>
      </c>
      <c r="D29" s="109">
        <v>38940</v>
      </c>
      <c r="E29" s="110">
        <v>991.52</v>
      </c>
      <c r="F29" s="109">
        <v>457</v>
      </c>
      <c r="G29" s="110">
        <v>991.39</v>
      </c>
      <c r="H29" s="109">
        <v>3490</v>
      </c>
      <c r="I29" s="111">
        <v>994.54</v>
      </c>
      <c r="J29" s="106" t="s">
        <v>84</v>
      </c>
      <c r="K29" s="107">
        <v>5172</v>
      </c>
      <c r="L29" s="108">
        <v>999.99</v>
      </c>
      <c r="M29" s="109">
        <v>107</v>
      </c>
      <c r="N29" s="110">
        <v>999.8</v>
      </c>
      <c r="O29" s="109">
        <v>4008</v>
      </c>
      <c r="P29" s="110">
        <v>999.98</v>
      </c>
      <c r="Q29" s="109">
        <v>1057</v>
      </c>
      <c r="R29" s="111">
        <v>1000.05</v>
      </c>
    </row>
    <row r="30" spans="1:22" s="90" customFormat="1" x14ac:dyDescent="0.2">
      <c r="A30" s="106" t="s">
        <v>135</v>
      </c>
      <c r="B30" s="107">
        <v>17336</v>
      </c>
      <c r="C30" s="108">
        <v>1129.1199999999999</v>
      </c>
      <c r="D30" s="109">
        <v>15013</v>
      </c>
      <c r="E30" s="110">
        <v>1128.76</v>
      </c>
      <c r="F30" s="109">
        <v>209</v>
      </c>
      <c r="G30" s="110">
        <v>1127.24</v>
      </c>
      <c r="H30" s="109">
        <v>2114</v>
      </c>
      <c r="I30" s="111">
        <v>1131.8900000000001</v>
      </c>
      <c r="J30" s="106" t="s">
        <v>135</v>
      </c>
      <c r="K30" s="107">
        <v>5854</v>
      </c>
      <c r="L30" s="108">
        <v>1119.8699999999999</v>
      </c>
      <c r="M30" s="109">
        <v>119</v>
      </c>
      <c r="N30" s="110">
        <v>1108.8499999999999</v>
      </c>
      <c r="O30" s="109">
        <v>4828</v>
      </c>
      <c r="P30" s="110">
        <v>1119.06</v>
      </c>
      <c r="Q30" s="109">
        <v>907</v>
      </c>
      <c r="R30" s="111">
        <v>1125.6400000000001</v>
      </c>
    </row>
    <row r="31" spans="1:22" s="90" customFormat="1" x14ac:dyDescent="0.2">
      <c r="A31" s="106" t="s">
        <v>136</v>
      </c>
      <c r="B31" s="107">
        <v>11591</v>
      </c>
      <c r="C31" s="108">
        <v>1267.3</v>
      </c>
      <c r="D31" s="109">
        <v>9925</v>
      </c>
      <c r="E31" s="110">
        <v>1268.48</v>
      </c>
      <c r="F31" s="109">
        <v>133</v>
      </c>
      <c r="G31" s="110">
        <v>1266.3599999999999</v>
      </c>
      <c r="H31" s="109">
        <v>1533</v>
      </c>
      <c r="I31" s="111">
        <v>1259.77</v>
      </c>
      <c r="J31" s="106" t="s">
        <v>136</v>
      </c>
      <c r="K31" s="107">
        <v>6973</v>
      </c>
      <c r="L31" s="108">
        <v>1289.8900000000001</v>
      </c>
      <c r="M31" s="109">
        <v>92</v>
      </c>
      <c r="N31" s="110">
        <v>1282.48</v>
      </c>
      <c r="O31" s="109">
        <v>5740</v>
      </c>
      <c r="P31" s="110">
        <v>1294.2</v>
      </c>
      <c r="Q31" s="109">
        <v>1141</v>
      </c>
      <c r="R31" s="111">
        <v>1268.82</v>
      </c>
    </row>
    <row r="32" spans="1:22" s="90" customFormat="1" x14ac:dyDescent="0.2">
      <c r="A32" s="106" t="s">
        <v>137</v>
      </c>
      <c r="B32" s="107">
        <v>6306</v>
      </c>
      <c r="C32" s="108">
        <v>1419.19</v>
      </c>
      <c r="D32" s="109">
        <v>5761</v>
      </c>
      <c r="E32" s="110">
        <v>1418.94</v>
      </c>
      <c r="F32" s="109">
        <v>67</v>
      </c>
      <c r="G32" s="110">
        <v>1426.77</v>
      </c>
      <c r="H32" s="109">
        <v>478</v>
      </c>
      <c r="I32" s="111">
        <v>1421.23</v>
      </c>
      <c r="J32" s="106" t="s">
        <v>137</v>
      </c>
      <c r="K32" s="107">
        <v>4252</v>
      </c>
      <c r="L32" s="108">
        <v>1422.21</v>
      </c>
      <c r="M32" s="109">
        <v>33</v>
      </c>
      <c r="N32" s="110">
        <v>1411.09</v>
      </c>
      <c r="O32" s="109">
        <v>3312</v>
      </c>
      <c r="P32" s="110">
        <v>1422.14</v>
      </c>
      <c r="Q32" s="109">
        <v>907</v>
      </c>
      <c r="R32" s="111">
        <v>1422.88</v>
      </c>
    </row>
    <row r="33" spans="1:18" s="90" customFormat="1" x14ac:dyDescent="0.2">
      <c r="A33" s="106" t="s">
        <v>134</v>
      </c>
      <c r="B33" s="107">
        <v>10963</v>
      </c>
      <c r="C33" s="108">
        <v>1782</v>
      </c>
      <c r="D33" s="109">
        <v>10349</v>
      </c>
      <c r="E33" s="110">
        <v>1783.16</v>
      </c>
      <c r="F33" s="109">
        <v>54</v>
      </c>
      <c r="G33" s="110">
        <v>1744.71</v>
      </c>
      <c r="H33" s="109">
        <v>560</v>
      </c>
      <c r="I33" s="111">
        <v>1764.21</v>
      </c>
      <c r="J33" s="106" t="s">
        <v>134</v>
      </c>
      <c r="K33" s="107">
        <v>23258</v>
      </c>
      <c r="L33" s="108">
        <v>1843.55</v>
      </c>
      <c r="M33" s="109">
        <v>74</v>
      </c>
      <c r="N33" s="110">
        <v>1741.14</v>
      </c>
      <c r="O33" s="109">
        <v>15501</v>
      </c>
      <c r="P33" s="110">
        <v>1848.19</v>
      </c>
      <c r="Q33" s="109">
        <v>7683</v>
      </c>
      <c r="R33" s="111">
        <v>1835.18</v>
      </c>
    </row>
    <row r="34" spans="1:18" s="90" customFormat="1" x14ac:dyDescent="0.2">
      <c r="A34" s="116" t="s">
        <v>1</v>
      </c>
      <c r="B34" s="117">
        <v>1132063</v>
      </c>
      <c r="C34" s="118">
        <v>507.2</v>
      </c>
      <c r="D34" s="117">
        <v>850974</v>
      </c>
      <c r="E34" s="118">
        <v>538.01</v>
      </c>
      <c r="F34" s="117">
        <v>89895</v>
      </c>
      <c r="G34" s="118">
        <v>401.52</v>
      </c>
      <c r="H34" s="117">
        <v>191194</v>
      </c>
      <c r="I34" s="118">
        <v>419.73</v>
      </c>
      <c r="J34" s="116" t="s">
        <v>1</v>
      </c>
      <c r="K34" s="117">
        <v>72151</v>
      </c>
      <c r="L34" s="118">
        <v>1212.5899999999999</v>
      </c>
      <c r="M34" s="117">
        <v>5131</v>
      </c>
      <c r="N34" s="118">
        <v>669.59</v>
      </c>
      <c r="O34" s="117">
        <v>51782</v>
      </c>
      <c r="P34" s="118">
        <v>1212.05</v>
      </c>
      <c r="Q34" s="117">
        <v>15238</v>
      </c>
      <c r="R34" s="118">
        <v>1397.27</v>
      </c>
    </row>
    <row r="35" spans="1:18" s="90" customFormat="1" ht="18" customHeight="1" x14ac:dyDescent="0.15">
      <c r="A35" s="283"/>
      <c r="B35" s="283"/>
      <c r="C35" s="283"/>
      <c r="D35" s="283"/>
      <c r="E35" s="283"/>
      <c r="F35" s="283"/>
      <c r="G35" s="283"/>
      <c r="H35" s="132"/>
      <c r="I35" s="108"/>
      <c r="J35" s="272"/>
      <c r="K35" s="272"/>
      <c r="L35" s="272"/>
      <c r="M35" s="272"/>
      <c r="N35" s="272"/>
      <c r="O35" s="272"/>
      <c r="P35" s="27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87"/>
      <c r="B39" s="287"/>
      <c r="C39" s="287"/>
      <c r="D39" s="287"/>
      <c r="E39" s="287"/>
      <c r="F39" s="287"/>
      <c r="G39" s="287"/>
      <c r="H39" s="62"/>
      <c r="I39" s="45"/>
      <c r="J39" s="287"/>
      <c r="K39" s="287"/>
      <c r="L39" s="287"/>
      <c r="M39" s="287"/>
      <c r="N39" s="287"/>
      <c r="O39" s="287"/>
      <c r="P39" s="287"/>
      <c r="Q39" s="218"/>
    </row>
    <row r="40" spans="1:18" ht="9.75" customHeight="1" x14ac:dyDescent="0.2">
      <c r="A40" s="287"/>
      <c r="B40" s="287"/>
      <c r="C40" s="287"/>
      <c r="D40" s="287"/>
      <c r="E40" s="287"/>
      <c r="F40" s="287"/>
      <c r="G40" s="287"/>
      <c r="H40" s="19"/>
      <c r="I40" s="20"/>
      <c r="J40" s="287"/>
      <c r="K40" s="287"/>
      <c r="L40" s="287"/>
      <c r="M40" s="287"/>
      <c r="N40" s="287"/>
      <c r="O40" s="287"/>
      <c r="P40" s="287"/>
      <c r="Q40" s="218"/>
    </row>
    <row r="41" spans="1:18" ht="12.75" x14ac:dyDescent="0.2">
      <c r="A41" s="282" t="s">
        <v>85</v>
      </c>
      <c r="B41" s="282"/>
      <c r="C41" s="282"/>
      <c r="D41" s="282"/>
      <c r="E41" s="282"/>
      <c r="F41" s="282"/>
      <c r="G41" s="282"/>
      <c r="H41" s="282"/>
      <c r="I41" s="282"/>
      <c r="J41" s="282" t="s">
        <v>18</v>
      </c>
      <c r="K41" s="282"/>
      <c r="L41" s="282"/>
      <c r="M41" s="282"/>
      <c r="N41" s="282"/>
      <c r="O41" s="282"/>
      <c r="P41" s="282"/>
      <c r="Q41" s="282"/>
      <c r="R41" s="282"/>
    </row>
    <row r="42" spans="1:18" ht="12.75" x14ac:dyDescent="0.2">
      <c r="A42" s="282" t="s">
        <v>87</v>
      </c>
      <c r="B42" s="282"/>
      <c r="C42" s="282"/>
      <c r="D42" s="282"/>
      <c r="E42" s="282"/>
      <c r="F42" s="282"/>
      <c r="G42" s="282"/>
      <c r="H42" s="282"/>
      <c r="I42" s="282"/>
      <c r="J42" s="282" t="s">
        <v>19</v>
      </c>
      <c r="K42" s="282"/>
      <c r="L42" s="282"/>
      <c r="M42" s="282"/>
      <c r="N42" s="282"/>
      <c r="O42" s="282"/>
      <c r="P42" s="282"/>
      <c r="Q42" s="282"/>
      <c r="R42" s="282"/>
    </row>
    <row r="43" spans="1:18" ht="12.75" x14ac:dyDescent="0.2">
      <c r="A43" s="282" t="s">
        <v>9</v>
      </c>
      <c r="B43" s="282"/>
      <c r="C43" s="282"/>
      <c r="D43" s="282"/>
      <c r="E43" s="282"/>
      <c r="F43" s="282"/>
      <c r="G43" s="282"/>
      <c r="H43" s="282"/>
      <c r="I43" s="282"/>
      <c r="J43" s="282" t="s">
        <v>49</v>
      </c>
      <c r="K43" s="282"/>
      <c r="L43" s="282"/>
      <c r="M43" s="282"/>
      <c r="N43" s="282"/>
      <c r="O43" s="282"/>
      <c r="P43" s="282"/>
      <c r="Q43" s="282"/>
      <c r="R43" s="282"/>
    </row>
    <row r="44" spans="1:18" ht="12.75" x14ac:dyDescent="0.2">
      <c r="A44" s="282" t="s">
        <v>46</v>
      </c>
      <c r="B44" s="282"/>
      <c r="C44" s="282"/>
      <c r="D44" s="282"/>
      <c r="E44" s="282"/>
      <c r="F44" s="282"/>
      <c r="G44" s="282"/>
      <c r="H44" s="282"/>
      <c r="I44" s="282"/>
      <c r="J44" s="282" t="s">
        <v>50</v>
      </c>
      <c r="K44" s="282"/>
      <c r="L44" s="282"/>
      <c r="M44" s="282"/>
      <c r="N44" s="282"/>
      <c r="O44" s="282"/>
      <c r="P44" s="282"/>
      <c r="Q44" s="282"/>
      <c r="R44" s="28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6" t="str">
        <f>A10</f>
        <v>za studeni 2024. (isplata u prosincu 2024.)</v>
      </c>
      <c r="B46" s="276"/>
      <c r="C46" s="276"/>
      <c r="D46" s="276"/>
      <c r="E46" s="276"/>
      <c r="F46" s="276"/>
      <c r="G46" s="276"/>
      <c r="H46" s="276"/>
      <c r="I46" s="276"/>
      <c r="J46" s="277" t="str">
        <f>A10</f>
        <v>za studeni 2024. (isplata u prosincu 2024.)</v>
      </c>
      <c r="K46" s="277"/>
      <c r="L46" s="277"/>
      <c r="M46" s="277"/>
      <c r="N46" s="277"/>
      <c r="O46" s="277"/>
      <c r="P46" s="277"/>
      <c r="Q46" s="277"/>
      <c r="R46" s="27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73" t="s">
        <v>89</v>
      </c>
      <c r="B48" s="278" t="s">
        <v>6</v>
      </c>
      <c r="C48" s="279"/>
      <c r="D48" s="279"/>
      <c r="E48" s="279"/>
      <c r="F48" s="279"/>
      <c r="G48" s="279"/>
      <c r="H48" s="279"/>
      <c r="I48" s="280"/>
      <c r="J48" s="273" t="s">
        <v>89</v>
      </c>
      <c r="K48" s="278" t="s">
        <v>6</v>
      </c>
      <c r="L48" s="279"/>
      <c r="M48" s="279"/>
      <c r="N48" s="279"/>
      <c r="O48" s="279"/>
      <c r="P48" s="279"/>
      <c r="Q48" s="279"/>
      <c r="R48" s="280"/>
    </row>
    <row r="49" spans="1:19" x14ac:dyDescent="0.2">
      <c r="A49" s="274"/>
      <c r="B49" s="278" t="s">
        <v>1</v>
      </c>
      <c r="C49" s="280"/>
      <c r="D49" s="278" t="s">
        <v>7</v>
      </c>
      <c r="E49" s="280"/>
      <c r="F49" s="278" t="s">
        <v>45</v>
      </c>
      <c r="G49" s="280"/>
      <c r="H49" s="278" t="s">
        <v>8</v>
      </c>
      <c r="I49" s="280"/>
      <c r="J49" s="274"/>
      <c r="K49" s="278" t="s">
        <v>1</v>
      </c>
      <c r="L49" s="280"/>
      <c r="M49" s="278" t="s">
        <v>7</v>
      </c>
      <c r="N49" s="280"/>
      <c r="O49" s="278" t="s">
        <v>45</v>
      </c>
      <c r="P49" s="280"/>
      <c r="Q49" s="278" t="s">
        <v>8</v>
      </c>
      <c r="R49" s="280"/>
    </row>
    <row r="50" spans="1:19" ht="39.75" customHeight="1" x14ac:dyDescent="0.2">
      <c r="A50" s="27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7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141</v>
      </c>
      <c r="C52" s="112" t="s">
        <v>142</v>
      </c>
      <c r="D52" s="109" t="s">
        <v>141</v>
      </c>
      <c r="E52" s="110" t="s">
        <v>142</v>
      </c>
      <c r="F52" s="109" t="s">
        <v>141</v>
      </c>
      <c r="G52" s="113" t="s">
        <v>142</v>
      </c>
      <c r="H52" s="109" t="s">
        <v>141</v>
      </c>
      <c r="I52" s="111" t="s">
        <v>142</v>
      </c>
      <c r="J52" s="106" t="s">
        <v>72</v>
      </c>
      <c r="K52" s="119">
        <v>19</v>
      </c>
      <c r="L52" s="95">
        <v>38.42</v>
      </c>
      <c r="M52" s="121"/>
      <c r="N52" s="92"/>
      <c r="O52" s="121">
        <v>18</v>
      </c>
      <c r="P52" s="92">
        <v>37.18</v>
      </c>
      <c r="Q52" s="121">
        <v>1</v>
      </c>
      <c r="R52" s="122">
        <v>60.9</v>
      </c>
    </row>
    <row r="53" spans="1:19" s="90" customFormat="1" x14ac:dyDescent="0.2">
      <c r="A53" s="106" t="s">
        <v>73</v>
      </c>
      <c r="B53" s="107">
        <v>6</v>
      </c>
      <c r="C53" s="112">
        <v>120.95</v>
      </c>
      <c r="D53" s="109" t="s">
        <v>141</v>
      </c>
      <c r="E53" s="110" t="s">
        <v>142</v>
      </c>
      <c r="F53" s="109">
        <v>2</v>
      </c>
      <c r="G53" s="110">
        <v>128.37</v>
      </c>
      <c r="H53" s="109">
        <v>4</v>
      </c>
      <c r="I53" s="111">
        <v>117.23</v>
      </c>
      <c r="J53" s="106" t="s">
        <v>73</v>
      </c>
      <c r="K53" s="119">
        <v>57</v>
      </c>
      <c r="L53" s="95">
        <v>112.34</v>
      </c>
      <c r="M53" s="121"/>
      <c r="N53" s="92"/>
      <c r="O53" s="121">
        <v>48</v>
      </c>
      <c r="P53" s="92">
        <v>111.19</v>
      </c>
      <c r="Q53" s="121">
        <v>9</v>
      </c>
      <c r="R53" s="122">
        <v>118.48</v>
      </c>
      <c r="S53" s="123"/>
    </row>
    <row r="54" spans="1:19" s="90" customFormat="1" x14ac:dyDescent="0.2">
      <c r="A54" s="106" t="s">
        <v>74</v>
      </c>
      <c r="B54" s="107">
        <v>17</v>
      </c>
      <c r="C54" s="112">
        <v>173.43</v>
      </c>
      <c r="D54" s="109" t="s">
        <v>141</v>
      </c>
      <c r="E54" s="110" t="s">
        <v>142</v>
      </c>
      <c r="F54" s="109">
        <v>15</v>
      </c>
      <c r="G54" s="110">
        <v>174.61</v>
      </c>
      <c r="H54" s="109">
        <v>2</v>
      </c>
      <c r="I54" s="111">
        <v>164.61</v>
      </c>
      <c r="J54" s="106" t="s">
        <v>74</v>
      </c>
      <c r="K54" s="119">
        <v>112</v>
      </c>
      <c r="L54" s="124">
        <v>173.7</v>
      </c>
      <c r="M54" s="121"/>
      <c r="N54" s="92"/>
      <c r="O54" s="121">
        <v>98</v>
      </c>
      <c r="P54" s="92">
        <v>172.33</v>
      </c>
      <c r="Q54" s="121">
        <v>14</v>
      </c>
      <c r="R54" s="122">
        <v>183.36</v>
      </c>
      <c r="S54" s="123"/>
    </row>
    <row r="55" spans="1:19" s="90" customFormat="1" x14ac:dyDescent="0.2">
      <c r="A55" s="106" t="s">
        <v>75</v>
      </c>
      <c r="B55" s="107">
        <v>65</v>
      </c>
      <c r="C55" s="112">
        <v>241.15</v>
      </c>
      <c r="D55" s="109">
        <v>15</v>
      </c>
      <c r="E55" s="110">
        <v>253.42</v>
      </c>
      <c r="F55" s="109">
        <v>45</v>
      </c>
      <c r="G55" s="110">
        <v>237.73</v>
      </c>
      <c r="H55" s="109">
        <v>5</v>
      </c>
      <c r="I55" s="111">
        <v>235.17</v>
      </c>
      <c r="J55" s="106" t="s">
        <v>75</v>
      </c>
      <c r="K55" s="119">
        <v>200</v>
      </c>
      <c r="L55" s="124">
        <v>234.09</v>
      </c>
      <c r="M55" s="121"/>
      <c r="N55" s="92"/>
      <c r="O55" s="121">
        <v>154</v>
      </c>
      <c r="P55" s="92">
        <v>233.73</v>
      </c>
      <c r="Q55" s="121">
        <v>46</v>
      </c>
      <c r="R55" s="122">
        <v>235.29</v>
      </c>
      <c r="S55" s="123"/>
    </row>
    <row r="56" spans="1:19" s="90" customFormat="1" x14ac:dyDescent="0.2">
      <c r="A56" s="106" t="s">
        <v>76</v>
      </c>
      <c r="B56" s="107">
        <v>220</v>
      </c>
      <c r="C56" s="112">
        <v>308.33</v>
      </c>
      <c r="D56" s="109">
        <v>101</v>
      </c>
      <c r="E56" s="110">
        <v>308.32</v>
      </c>
      <c r="F56" s="109">
        <v>106</v>
      </c>
      <c r="G56" s="110">
        <v>306.98</v>
      </c>
      <c r="H56" s="109">
        <v>13</v>
      </c>
      <c r="I56" s="111">
        <v>319.36</v>
      </c>
      <c r="J56" s="106" t="s">
        <v>76</v>
      </c>
      <c r="K56" s="119">
        <v>325</v>
      </c>
      <c r="L56" s="124">
        <v>309.29000000000002</v>
      </c>
      <c r="M56" s="121"/>
      <c r="N56" s="92"/>
      <c r="O56" s="121">
        <v>280</v>
      </c>
      <c r="P56" s="92">
        <v>309.16000000000003</v>
      </c>
      <c r="Q56" s="121">
        <v>45</v>
      </c>
      <c r="R56" s="122">
        <v>310.14</v>
      </c>
      <c r="S56" s="123"/>
    </row>
    <row r="57" spans="1:19" s="90" customFormat="1" x14ac:dyDescent="0.2">
      <c r="A57" s="106" t="s">
        <v>77</v>
      </c>
      <c r="B57" s="107">
        <v>289</v>
      </c>
      <c r="C57" s="112">
        <v>371.69</v>
      </c>
      <c r="D57" s="109">
        <v>84</v>
      </c>
      <c r="E57" s="110">
        <v>371.59</v>
      </c>
      <c r="F57" s="109">
        <v>187</v>
      </c>
      <c r="G57" s="110">
        <v>371.49</v>
      </c>
      <c r="H57" s="109">
        <v>18</v>
      </c>
      <c r="I57" s="111">
        <v>374.29</v>
      </c>
      <c r="J57" s="106" t="s">
        <v>77</v>
      </c>
      <c r="K57" s="119">
        <v>581</v>
      </c>
      <c r="L57" s="124">
        <v>373.27</v>
      </c>
      <c r="M57" s="121"/>
      <c r="N57" s="92"/>
      <c r="O57" s="121">
        <v>433</v>
      </c>
      <c r="P57" s="92">
        <v>374.84</v>
      </c>
      <c r="Q57" s="121">
        <v>148</v>
      </c>
      <c r="R57" s="122">
        <v>368.7</v>
      </c>
      <c r="S57" s="123"/>
    </row>
    <row r="58" spans="1:19" s="90" customFormat="1" x14ac:dyDescent="0.2">
      <c r="A58" s="106" t="s">
        <v>78</v>
      </c>
      <c r="B58" s="107">
        <v>407</v>
      </c>
      <c r="C58" s="112">
        <v>437.49</v>
      </c>
      <c r="D58" s="109">
        <v>63</v>
      </c>
      <c r="E58" s="110">
        <v>434.64</v>
      </c>
      <c r="F58" s="109">
        <v>308</v>
      </c>
      <c r="G58" s="110">
        <v>437.5</v>
      </c>
      <c r="H58" s="109">
        <v>36</v>
      </c>
      <c r="I58" s="111">
        <v>442.33</v>
      </c>
      <c r="J58" s="106" t="s">
        <v>78</v>
      </c>
      <c r="K58" s="119">
        <v>737</v>
      </c>
      <c r="L58" s="124">
        <v>437.4</v>
      </c>
      <c r="M58" s="121"/>
      <c r="N58" s="92"/>
      <c r="O58" s="121">
        <v>653</v>
      </c>
      <c r="P58" s="92">
        <v>437.88</v>
      </c>
      <c r="Q58" s="121">
        <v>84</v>
      </c>
      <c r="R58" s="122">
        <v>433.69</v>
      </c>
      <c r="S58" s="123"/>
    </row>
    <row r="59" spans="1:19" s="90" customFormat="1" x14ac:dyDescent="0.2">
      <c r="A59" s="106" t="s">
        <v>79</v>
      </c>
      <c r="B59" s="107">
        <v>691</v>
      </c>
      <c r="C59" s="112">
        <v>511.23</v>
      </c>
      <c r="D59" s="109">
        <v>121</v>
      </c>
      <c r="E59" s="110">
        <v>518.36</v>
      </c>
      <c r="F59" s="109">
        <v>506</v>
      </c>
      <c r="G59" s="110">
        <v>509.98</v>
      </c>
      <c r="H59" s="109">
        <v>64</v>
      </c>
      <c r="I59" s="111">
        <v>507.63</v>
      </c>
      <c r="J59" s="106" t="s">
        <v>79</v>
      </c>
      <c r="K59" s="119">
        <v>1084</v>
      </c>
      <c r="L59" s="124">
        <v>508</v>
      </c>
      <c r="M59" s="121"/>
      <c r="N59" s="92"/>
      <c r="O59" s="121">
        <v>1002</v>
      </c>
      <c r="P59" s="92">
        <v>508.26</v>
      </c>
      <c r="Q59" s="121">
        <v>82</v>
      </c>
      <c r="R59" s="122">
        <v>504.83</v>
      </c>
      <c r="S59" s="123"/>
    </row>
    <row r="60" spans="1:19" s="90" customFormat="1" x14ac:dyDescent="0.2">
      <c r="A60" s="106" t="s">
        <v>80</v>
      </c>
      <c r="B60" s="107">
        <v>1561</v>
      </c>
      <c r="C60" s="112">
        <v>574.22</v>
      </c>
      <c r="D60" s="109">
        <v>500</v>
      </c>
      <c r="E60" s="110">
        <v>575.04999999999995</v>
      </c>
      <c r="F60" s="109">
        <v>949</v>
      </c>
      <c r="G60" s="110">
        <v>574.29</v>
      </c>
      <c r="H60" s="109">
        <v>112</v>
      </c>
      <c r="I60" s="111">
        <v>569.94000000000005</v>
      </c>
      <c r="J60" s="106" t="s">
        <v>80</v>
      </c>
      <c r="K60" s="119">
        <v>592</v>
      </c>
      <c r="L60" s="124">
        <v>567.84</v>
      </c>
      <c r="M60" s="121"/>
      <c r="N60" s="92"/>
      <c r="O60" s="121">
        <v>468</v>
      </c>
      <c r="P60" s="92">
        <v>567.29</v>
      </c>
      <c r="Q60" s="121">
        <v>124</v>
      </c>
      <c r="R60" s="122">
        <v>569.95000000000005</v>
      </c>
      <c r="S60" s="123"/>
    </row>
    <row r="61" spans="1:19" s="90" customFormat="1" x14ac:dyDescent="0.2">
      <c r="A61" s="106" t="s">
        <v>81</v>
      </c>
      <c r="B61" s="107">
        <v>2820</v>
      </c>
      <c r="C61" s="112">
        <v>636.51</v>
      </c>
      <c r="D61" s="109">
        <v>953</v>
      </c>
      <c r="E61" s="110">
        <v>636</v>
      </c>
      <c r="F61" s="109">
        <v>1699</v>
      </c>
      <c r="G61" s="110">
        <v>636.89</v>
      </c>
      <c r="H61" s="109">
        <v>168</v>
      </c>
      <c r="I61" s="111">
        <v>635.64</v>
      </c>
      <c r="J61" s="106" t="s">
        <v>81</v>
      </c>
      <c r="K61" s="119">
        <v>723</v>
      </c>
      <c r="L61" s="124">
        <v>637.45000000000005</v>
      </c>
      <c r="M61" s="121"/>
      <c r="N61" s="92"/>
      <c r="O61" s="121">
        <v>600</v>
      </c>
      <c r="P61" s="92">
        <v>636.34</v>
      </c>
      <c r="Q61" s="121">
        <v>123</v>
      </c>
      <c r="R61" s="122">
        <v>642.87</v>
      </c>
      <c r="S61" s="123"/>
    </row>
    <row r="62" spans="1:19" s="90" customFormat="1" x14ac:dyDescent="0.2">
      <c r="A62" s="106" t="s">
        <v>82</v>
      </c>
      <c r="B62" s="107">
        <v>3450</v>
      </c>
      <c r="C62" s="112">
        <v>730.85</v>
      </c>
      <c r="D62" s="109">
        <v>1432</v>
      </c>
      <c r="E62" s="110">
        <v>732.87</v>
      </c>
      <c r="F62" s="109">
        <v>1772</v>
      </c>
      <c r="G62" s="110">
        <v>728.66</v>
      </c>
      <c r="H62" s="109">
        <v>246</v>
      </c>
      <c r="I62" s="111">
        <v>734.95</v>
      </c>
      <c r="J62" s="106" t="s">
        <v>82</v>
      </c>
      <c r="K62" s="119">
        <v>783</v>
      </c>
      <c r="L62" s="95">
        <v>742.98</v>
      </c>
      <c r="M62" s="121"/>
      <c r="N62" s="92"/>
      <c r="O62" s="121">
        <v>585</v>
      </c>
      <c r="P62" s="92">
        <v>738.71</v>
      </c>
      <c r="Q62" s="121">
        <v>198</v>
      </c>
      <c r="R62" s="122">
        <v>755.62</v>
      </c>
      <c r="S62" s="123"/>
    </row>
    <row r="63" spans="1:19" s="90" customFormat="1" x14ac:dyDescent="0.2">
      <c r="A63" s="106" t="s">
        <v>83</v>
      </c>
      <c r="B63" s="107">
        <v>2576</v>
      </c>
      <c r="C63" s="108">
        <v>859.73</v>
      </c>
      <c r="D63" s="109">
        <v>1195</v>
      </c>
      <c r="E63" s="110">
        <v>860.53</v>
      </c>
      <c r="F63" s="109">
        <v>1142</v>
      </c>
      <c r="G63" s="110">
        <v>859.22</v>
      </c>
      <c r="H63" s="109">
        <v>239</v>
      </c>
      <c r="I63" s="111">
        <v>858.18</v>
      </c>
      <c r="J63" s="106" t="s">
        <v>83</v>
      </c>
      <c r="K63" s="119">
        <v>608</v>
      </c>
      <c r="L63" s="95">
        <v>851.45</v>
      </c>
      <c r="M63" s="121"/>
      <c r="N63" s="92"/>
      <c r="O63" s="121">
        <v>502</v>
      </c>
      <c r="P63" s="92">
        <v>846.43</v>
      </c>
      <c r="Q63" s="121">
        <v>106</v>
      </c>
      <c r="R63" s="122">
        <v>875.23</v>
      </c>
      <c r="S63" s="123"/>
    </row>
    <row r="64" spans="1:19" s="90" customFormat="1" x14ac:dyDescent="0.2">
      <c r="A64" s="106" t="s">
        <v>84</v>
      </c>
      <c r="B64" s="107">
        <v>1756</v>
      </c>
      <c r="C64" s="108">
        <v>996.39</v>
      </c>
      <c r="D64" s="109">
        <v>1034</v>
      </c>
      <c r="E64" s="110">
        <v>999.51</v>
      </c>
      <c r="F64" s="109">
        <v>567</v>
      </c>
      <c r="G64" s="110">
        <v>988.45</v>
      </c>
      <c r="H64" s="109">
        <v>155</v>
      </c>
      <c r="I64" s="111">
        <v>1004.69</v>
      </c>
      <c r="J64" s="106" t="s">
        <v>84</v>
      </c>
      <c r="K64" s="119">
        <v>689</v>
      </c>
      <c r="L64" s="95">
        <v>995.34</v>
      </c>
      <c r="M64" s="121"/>
      <c r="N64" s="92"/>
      <c r="O64" s="121">
        <v>601</v>
      </c>
      <c r="P64" s="92">
        <v>995.1</v>
      </c>
      <c r="Q64" s="121">
        <v>88</v>
      </c>
      <c r="R64" s="122">
        <v>996.99</v>
      </c>
      <c r="S64" s="123"/>
    </row>
    <row r="65" spans="1:19" s="90" customFormat="1" x14ac:dyDescent="0.2">
      <c r="A65" s="106" t="s">
        <v>135</v>
      </c>
      <c r="B65" s="107">
        <v>909</v>
      </c>
      <c r="C65" s="108">
        <v>1127.72</v>
      </c>
      <c r="D65" s="109">
        <v>615</v>
      </c>
      <c r="E65" s="110">
        <v>1128.47</v>
      </c>
      <c r="F65" s="109">
        <v>189</v>
      </c>
      <c r="G65" s="110">
        <v>1123.1199999999999</v>
      </c>
      <c r="H65" s="109">
        <v>105</v>
      </c>
      <c r="I65" s="111">
        <v>1131.6199999999999</v>
      </c>
      <c r="J65" s="106" t="s">
        <v>135</v>
      </c>
      <c r="K65" s="119">
        <v>283</v>
      </c>
      <c r="L65" s="95">
        <v>1128.92</v>
      </c>
      <c r="M65" s="121"/>
      <c r="N65" s="92"/>
      <c r="O65" s="121">
        <v>231</v>
      </c>
      <c r="P65" s="92">
        <v>1127.01</v>
      </c>
      <c r="Q65" s="121">
        <v>52</v>
      </c>
      <c r="R65" s="122">
        <v>1137.42</v>
      </c>
      <c r="S65" s="123"/>
    </row>
    <row r="66" spans="1:19" s="90" customFormat="1" x14ac:dyDescent="0.2">
      <c r="A66" s="106" t="s">
        <v>136</v>
      </c>
      <c r="B66" s="107">
        <v>599</v>
      </c>
      <c r="C66" s="108">
        <v>1270.52</v>
      </c>
      <c r="D66" s="109">
        <v>471</v>
      </c>
      <c r="E66" s="110">
        <v>1271.23</v>
      </c>
      <c r="F66" s="109">
        <v>69</v>
      </c>
      <c r="G66" s="110">
        <v>1265.75</v>
      </c>
      <c r="H66" s="109">
        <v>59</v>
      </c>
      <c r="I66" s="111">
        <v>1270.4100000000001</v>
      </c>
      <c r="J66" s="106" t="s">
        <v>136</v>
      </c>
      <c r="K66" s="119">
        <v>240</v>
      </c>
      <c r="L66" s="95">
        <v>1262.43</v>
      </c>
      <c r="M66" s="121"/>
      <c r="N66" s="92"/>
      <c r="O66" s="121">
        <v>223</v>
      </c>
      <c r="P66" s="92">
        <v>1260.3800000000001</v>
      </c>
      <c r="Q66" s="121">
        <v>17</v>
      </c>
      <c r="R66" s="122">
        <v>1289.23</v>
      </c>
      <c r="S66" s="123"/>
    </row>
    <row r="67" spans="1:19" s="90" customFormat="1" x14ac:dyDescent="0.2">
      <c r="A67" s="106" t="s">
        <v>137</v>
      </c>
      <c r="B67" s="107">
        <v>364</v>
      </c>
      <c r="C67" s="108">
        <v>1418.28</v>
      </c>
      <c r="D67" s="109">
        <v>285</v>
      </c>
      <c r="E67" s="110">
        <v>1415.83</v>
      </c>
      <c r="F67" s="109">
        <v>41</v>
      </c>
      <c r="G67" s="110">
        <v>1420.92</v>
      </c>
      <c r="H67" s="109">
        <v>38</v>
      </c>
      <c r="I67" s="111">
        <v>1433.86</v>
      </c>
      <c r="J67" s="106" t="s">
        <v>137</v>
      </c>
      <c r="K67" s="119">
        <v>143</v>
      </c>
      <c r="L67" s="95">
        <v>1422.46</v>
      </c>
      <c r="M67" s="121"/>
      <c r="N67" s="92"/>
      <c r="O67" s="121">
        <v>126</v>
      </c>
      <c r="P67" s="92">
        <v>1420.14</v>
      </c>
      <c r="Q67" s="121">
        <v>17</v>
      </c>
      <c r="R67" s="122">
        <v>1439.67</v>
      </c>
      <c r="S67" s="123"/>
    </row>
    <row r="68" spans="1:19" s="90" customFormat="1" x14ac:dyDescent="0.2">
      <c r="A68" s="106" t="s">
        <v>134</v>
      </c>
      <c r="B68" s="107">
        <v>473</v>
      </c>
      <c r="C68" s="108">
        <v>1793.67</v>
      </c>
      <c r="D68" s="109">
        <v>328</v>
      </c>
      <c r="E68" s="110">
        <v>1794.97</v>
      </c>
      <c r="F68" s="109">
        <v>86</v>
      </c>
      <c r="G68" s="110">
        <v>1807.7</v>
      </c>
      <c r="H68" s="109">
        <v>59</v>
      </c>
      <c r="I68" s="111">
        <v>1766.01</v>
      </c>
      <c r="J68" s="106" t="s">
        <v>134</v>
      </c>
      <c r="K68" s="119">
        <v>154</v>
      </c>
      <c r="L68" s="95">
        <v>1687.17</v>
      </c>
      <c r="M68" s="121"/>
      <c r="N68" s="92"/>
      <c r="O68" s="121">
        <v>140</v>
      </c>
      <c r="P68" s="92">
        <v>1684.53</v>
      </c>
      <c r="Q68" s="121">
        <v>14</v>
      </c>
      <c r="R68" s="122">
        <v>1713.55</v>
      </c>
      <c r="S68" s="123"/>
    </row>
    <row r="69" spans="1:19" s="90" customFormat="1" x14ac:dyDescent="0.2">
      <c r="A69" s="116" t="s">
        <v>1</v>
      </c>
      <c r="B69" s="117">
        <v>16203</v>
      </c>
      <c r="C69" s="118">
        <v>805.64</v>
      </c>
      <c r="D69" s="117">
        <v>7197</v>
      </c>
      <c r="E69" s="118">
        <v>895.68</v>
      </c>
      <c r="F69" s="117">
        <v>7683</v>
      </c>
      <c r="G69" s="118">
        <v>713.48</v>
      </c>
      <c r="H69" s="117">
        <v>1323</v>
      </c>
      <c r="I69" s="118">
        <v>851.08</v>
      </c>
      <c r="J69" s="116" t="s">
        <v>1</v>
      </c>
      <c r="K69" s="125">
        <v>7330</v>
      </c>
      <c r="L69" s="126">
        <v>672.82</v>
      </c>
      <c r="M69" s="125"/>
      <c r="N69" s="126"/>
      <c r="O69" s="125">
        <v>6162</v>
      </c>
      <c r="P69" s="126">
        <v>675.36</v>
      </c>
      <c r="Q69" s="125">
        <v>1168</v>
      </c>
      <c r="R69" s="126">
        <v>659.47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71"/>
      <c r="B71" s="271"/>
      <c r="C71" s="271"/>
      <c r="D71" s="271"/>
      <c r="E71" s="271"/>
      <c r="F71" s="271"/>
      <c r="G71" s="271"/>
      <c r="H71" s="133"/>
      <c r="I71" s="133"/>
      <c r="J71" s="272"/>
      <c r="K71" s="272"/>
      <c r="L71" s="272"/>
      <c r="M71" s="272"/>
      <c r="N71" s="272"/>
      <c r="O71" s="272"/>
      <c r="P71" s="27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87"/>
      <c r="B75" s="287"/>
      <c r="C75" s="287"/>
      <c r="D75" s="287"/>
      <c r="E75" s="287"/>
      <c r="F75" s="287"/>
      <c r="G75" s="287"/>
      <c r="H75" s="6"/>
      <c r="I75" s="46"/>
      <c r="J75" s="287"/>
      <c r="K75" s="287"/>
      <c r="L75" s="287"/>
      <c r="M75" s="287"/>
      <c r="N75" s="287"/>
      <c r="O75" s="287"/>
      <c r="P75" s="287"/>
      <c r="Q75" s="6"/>
      <c r="R75" s="46"/>
    </row>
    <row r="76" spans="1:19" ht="8.25" customHeight="1" x14ac:dyDescent="0.2">
      <c r="A76" s="287"/>
      <c r="B76" s="287"/>
      <c r="C76" s="287"/>
      <c r="D76" s="287"/>
      <c r="E76" s="287"/>
      <c r="F76" s="287"/>
      <c r="G76" s="287"/>
      <c r="H76" s="6"/>
      <c r="I76" s="46"/>
      <c r="J76" s="287"/>
      <c r="K76" s="287"/>
      <c r="L76" s="287"/>
      <c r="M76" s="287"/>
      <c r="N76" s="287"/>
      <c r="O76" s="287"/>
      <c r="P76" s="287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82" t="s">
        <v>16</v>
      </c>
      <c r="B6" s="282"/>
      <c r="C6" s="282"/>
      <c r="D6" s="282"/>
      <c r="E6" s="282"/>
      <c r="F6" s="282"/>
      <c r="G6" s="282"/>
      <c r="H6" s="282"/>
      <c r="I6" s="282"/>
      <c r="J6" s="282" t="s">
        <v>17</v>
      </c>
      <c r="K6" s="282"/>
      <c r="L6" s="282"/>
      <c r="M6" s="282"/>
      <c r="N6" s="282"/>
      <c r="O6" s="282"/>
      <c r="P6" s="282"/>
      <c r="Q6" s="282"/>
      <c r="R6" s="282"/>
    </row>
    <row r="7" spans="1:23" ht="12.75" x14ac:dyDescent="0.2">
      <c r="A7" s="282" t="s">
        <v>15</v>
      </c>
      <c r="B7" s="282"/>
      <c r="C7" s="282"/>
      <c r="D7" s="282"/>
      <c r="E7" s="282"/>
      <c r="F7" s="282"/>
      <c r="G7" s="282"/>
      <c r="H7" s="282"/>
      <c r="I7" s="282"/>
      <c r="J7" s="282" t="s">
        <v>15</v>
      </c>
      <c r="K7" s="282"/>
      <c r="L7" s="282"/>
      <c r="M7" s="282"/>
      <c r="N7" s="282"/>
      <c r="O7" s="282"/>
      <c r="P7" s="282"/>
      <c r="Q7" s="282"/>
      <c r="R7" s="282"/>
    </row>
    <row r="8" spans="1:23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23" ht="12.75" x14ac:dyDescent="0.2">
      <c r="A9" s="288" t="s">
        <v>47</v>
      </c>
      <c r="B9" s="288"/>
      <c r="C9" s="288"/>
      <c r="D9" s="288"/>
      <c r="E9" s="288"/>
      <c r="F9" s="288"/>
      <c r="G9" s="288"/>
      <c r="H9" s="288"/>
      <c r="I9" s="28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23" ht="12.75" x14ac:dyDescent="0.2">
      <c r="A10" s="276" t="str">
        <f>'u PROSINCU 2024.-prema svotama'!A10:I10</f>
        <v>za studeni 2024. (isplata u prosincu 2024.)</v>
      </c>
      <c r="B10" s="276"/>
      <c r="C10" s="276"/>
      <c r="D10" s="276"/>
      <c r="E10" s="276"/>
      <c r="F10" s="276"/>
      <c r="G10" s="276"/>
      <c r="H10" s="276"/>
      <c r="I10" s="276"/>
      <c r="J10" s="288" t="s">
        <v>47</v>
      </c>
      <c r="K10" s="288"/>
      <c r="L10" s="288"/>
      <c r="M10" s="288"/>
      <c r="N10" s="288"/>
      <c r="O10" s="288"/>
      <c r="P10" s="288"/>
      <c r="Q10" s="288"/>
      <c r="R10" s="288"/>
    </row>
    <row r="11" spans="1:23" ht="12" customHeight="1" x14ac:dyDescent="0.2">
      <c r="J11" s="276" t="str">
        <f>A10</f>
        <v>za studeni 2024. (isplata u prosincu 2024.)</v>
      </c>
      <c r="K11" s="276"/>
      <c r="L11" s="276"/>
      <c r="M11" s="276"/>
      <c r="N11" s="276"/>
      <c r="O11" s="276"/>
      <c r="P11" s="276"/>
      <c r="Q11" s="276"/>
      <c r="R11" s="276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23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23" ht="30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1797</v>
      </c>
      <c r="C17" s="108">
        <v>51.67</v>
      </c>
      <c r="D17" s="109">
        <v>735</v>
      </c>
      <c r="E17" s="110">
        <v>51.65</v>
      </c>
      <c r="F17" s="109">
        <v>751</v>
      </c>
      <c r="G17" s="110">
        <v>53.41</v>
      </c>
      <c r="H17" s="109">
        <v>311</v>
      </c>
      <c r="I17" s="111">
        <v>47.52</v>
      </c>
      <c r="J17" s="106" t="s">
        <v>72</v>
      </c>
      <c r="K17" s="107"/>
      <c r="L17" s="112"/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  <c r="W17" s="97"/>
    </row>
    <row r="18" spans="1:23" s="90" customFormat="1" x14ac:dyDescent="0.2">
      <c r="A18" s="106" t="s">
        <v>73</v>
      </c>
      <c r="B18" s="107">
        <v>4442</v>
      </c>
      <c r="C18" s="112">
        <v>118.32</v>
      </c>
      <c r="D18" s="109">
        <v>1765</v>
      </c>
      <c r="E18" s="110">
        <v>128.71</v>
      </c>
      <c r="F18" s="109">
        <v>1327</v>
      </c>
      <c r="G18" s="110">
        <v>106.45</v>
      </c>
      <c r="H18" s="109">
        <v>1350</v>
      </c>
      <c r="I18" s="111">
        <v>116.39</v>
      </c>
      <c r="J18" s="106" t="s">
        <v>73</v>
      </c>
      <c r="K18" s="107">
        <v>1</v>
      </c>
      <c r="L18" s="112">
        <v>138.86000000000001</v>
      </c>
      <c r="M18" s="109" t="s">
        <v>141</v>
      </c>
      <c r="N18" s="110" t="s">
        <v>142</v>
      </c>
      <c r="O18" s="109">
        <v>1</v>
      </c>
      <c r="P18" s="110">
        <v>138.86000000000001</v>
      </c>
      <c r="Q18" s="109" t="s">
        <v>141</v>
      </c>
      <c r="R18" s="111" t="s">
        <v>142</v>
      </c>
      <c r="W18" s="131">
        <f>C34-'u PROSINCU'!F21</f>
        <v>0</v>
      </c>
    </row>
    <row r="19" spans="1:23" s="90" customFormat="1" x14ac:dyDescent="0.2">
      <c r="A19" s="106" t="s">
        <v>74</v>
      </c>
      <c r="B19" s="107">
        <v>14028</v>
      </c>
      <c r="C19" s="112">
        <v>174.28</v>
      </c>
      <c r="D19" s="109">
        <v>4973</v>
      </c>
      <c r="E19" s="110">
        <v>175.17</v>
      </c>
      <c r="F19" s="109">
        <v>2824</v>
      </c>
      <c r="G19" s="110">
        <v>173.94</v>
      </c>
      <c r="H19" s="109">
        <v>6231</v>
      </c>
      <c r="I19" s="111">
        <v>173.73</v>
      </c>
      <c r="J19" s="106" t="s">
        <v>74</v>
      </c>
      <c r="K19" s="107">
        <v>11</v>
      </c>
      <c r="L19" s="112">
        <v>173.59</v>
      </c>
      <c r="M19" s="109">
        <v>3</v>
      </c>
      <c r="N19" s="110">
        <v>174.37</v>
      </c>
      <c r="O19" s="109">
        <v>8</v>
      </c>
      <c r="P19" s="110">
        <v>173.3</v>
      </c>
      <c r="Q19" s="109" t="s">
        <v>141</v>
      </c>
      <c r="R19" s="111" t="s">
        <v>142</v>
      </c>
      <c r="W19" s="97"/>
    </row>
    <row r="20" spans="1:23" s="90" customFormat="1" x14ac:dyDescent="0.2">
      <c r="A20" s="106" t="s">
        <v>75</v>
      </c>
      <c r="B20" s="107">
        <v>61294</v>
      </c>
      <c r="C20" s="112">
        <v>233.1</v>
      </c>
      <c r="D20" s="109">
        <v>34788</v>
      </c>
      <c r="E20" s="110">
        <v>232.13</v>
      </c>
      <c r="F20" s="109">
        <v>6922</v>
      </c>
      <c r="G20" s="110">
        <v>236.54</v>
      </c>
      <c r="H20" s="109">
        <v>19584</v>
      </c>
      <c r="I20" s="111">
        <v>233.59</v>
      </c>
      <c r="J20" s="106" t="s">
        <v>75</v>
      </c>
      <c r="K20" s="107">
        <v>38</v>
      </c>
      <c r="L20" s="112">
        <v>241.01</v>
      </c>
      <c r="M20" s="109">
        <v>2</v>
      </c>
      <c r="N20" s="110">
        <v>225.01</v>
      </c>
      <c r="O20" s="109">
        <v>31</v>
      </c>
      <c r="P20" s="110">
        <v>241.3</v>
      </c>
      <c r="Q20" s="109">
        <v>5</v>
      </c>
      <c r="R20" s="111">
        <v>245.61</v>
      </c>
      <c r="W20" s="97"/>
    </row>
    <row r="21" spans="1:23" s="90" customFormat="1" x14ac:dyDescent="0.2">
      <c r="A21" s="106" t="s">
        <v>76</v>
      </c>
      <c r="B21" s="107">
        <v>80107</v>
      </c>
      <c r="C21" s="112">
        <v>307.86</v>
      </c>
      <c r="D21" s="109">
        <v>47568</v>
      </c>
      <c r="E21" s="110">
        <v>308.73</v>
      </c>
      <c r="F21" s="109">
        <v>15022</v>
      </c>
      <c r="G21" s="110">
        <v>308.58999999999997</v>
      </c>
      <c r="H21" s="109">
        <v>17517</v>
      </c>
      <c r="I21" s="111">
        <v>304.85000000000002</v>
      </c>
      <c r="J21" s="106" t="s">
        <v>76</v>
      </c>
      <c r="K21" s="107">
        <v>69</v>
      </c>
      <c r="L21" s="112">
        <v>309.08999999999997</v>
      </c>
      <c r="M21" s="109" t="s">
        <v>141</v>
      </c>
      <c r="N21" s="110" t="s">
        <v>142</v>
      </c>
      <c r="O21" s="109">
        <v>56</v>
      </c>
      <c r="P21" s="110">
        <v>307.33</v>
      </c>
      <c r="Q21" s="109">
        <v>13</v>
      </c>
      <c r="R21" s="111">
        <v>316.7</v>
      </c>
      <c r="W21" s="97"/>
    </row>
    <row r="22" spans="1:23" s="90" customFormat="1" x14ac:dyDescent="0.2">
      <c r="A22" s="106" t="s">
        <v>77</v>
      </c>
      <c r="B22" s="107">
        <v>86860</v>
      </c>
      <c r="C22" s="112">
        <v>371.67</v>
      </c>
      <c r="D22" s="109">
        <v>55630</v>
      </c>
      <c r="E22" s="110">
        <v>373</v>
      </c>
      <c r="F22" s="109">
        <v>15580</v>
      </c>
      <c r="G22" s="110">
        <v>368.97</v>
      </c>
      <c r="H22" s="109">
        <v>15650</v>
      </c>
      <c r="I22" s="111">
        <v>369.66</v>
      </c>
      <c r="J22" s="106" t="s">
        <v>77</v>
      </c>
      <c r="K22" s="107">
        <v>128</v>
      </c>
      <c r="L22" s="112">
        <v>373.11</v>
      </c>
      <c r="M22" s="109" t="s">
        <v>141</v>
      </c>
      <c r="N22" s="110" t="s">
        <v>142</v>
      </c>
      <c r="O22" s="109">
        <v>99</v>
      </c>
      <c r="P22" s="110">
        <v>370.25</v>
      </c>
      <c r="Q22" s="109">
        <v>29</v>
      </c>
      <c r="R22" s="111">
        <v>382.86</v>
      </c>
      <c r="W22" s="97"/>
    </row>
    <row r="23" spans="1:23" s="90" customFormat="1" x14ac:dyDescent="0.2">
      <c r="A23" s="106" t="s">
        <v>78</v>
      </c>
      <c r="B23" s="107">
        <v>130384</v>
      </c>
      <c r="C23" s="112">
        <v>435.33</v>
      </c>
      <c r="D23" s="109">
        <v>84935</v>
      </c>
      <c r="E23" s="110">
        <v>434.62</v>
      </c>
      <c r="F23" s="109">
        <v>16275</v>
      </c>
      <c r="G23" s="110">
        <v>433.62</v>
      </c>
      <c r="H23" s="109">
        <v>29174</v>
      </c>
      <c r="I23" s="111">
        <v>438.38</v>
      </c>
      <c r="J23" s="106" t="s">
        <v>78</v>
      </c>
      <c r="K23" s="107">
        <v>1267</v>
      </c>
      <c r="L23" s="112">
        <v>445.73</v>
      </c>
      <c r="M23" s="109">
        <v>28</v>
      </c>
      <c r="N23" s="110">
        <v>436.94</v>
      </c>
      <c r="O23" s="109">
        <v>851</v>
      </c>
      <c r="P23" s="110">
        <v>448.55</v>
      </c>
      <c r="Q23" s="109">
        <v>388</v>
      </c>
      <c r="R23" s="111">
        <v>440.17</v>
      </c>
      <c r="W23" s="97"/>
    </row>
    <row r="24" spans="1:23" s="90" customFormat="1" x14ac:dyDescent="0.2">
      <c r="A24" s="106" t="s">
        <v>79</v>
      </c>
      <c r="B24" s="107">
        <v>102463</v>
      </c>
      <c r="C24" s="112">
        <v>503.46</v>
      </c>
      <c r="D24" s="109">
        <v>76857</v>
      </c>
      <c r="E24" s="110">
        <v>503.61</v>
      </c>
      <c r="F24" s="109">
        <v>8070</v>
      </c>
      <c r="G24" s="110">
        <v>500.72</v>
      </c>
      <c r="H24" s="109">
        <v>17536</v>
      </c>
      <c r="I24" s="111">
        <v>504.08</v>
      </c>
      <c r="J24" s="106" t="s">
        <v>79</v>
      </c>
      <c r="K24" s="107">
        <v>1847</v>
      </c>
      <c r="L24" s="112">
        <v>507.05</v>
      </c>
      <c r="M24" s="109">
        <v>19</v>
      </c>
      <c r="N24" s="110">
        <v>518.37</v>
      </c>
      <c r="O24" s="109">
        <v>1358</v>
      </c>
      <c r="P24" s="110">
        <v>506.72</v>
      </c>
      <c r="Q24" s="109">
        <v>470</v>
      </c>
      <c r="R24" s="111">
        <v>507.56</v>
      </c>
      <c r="W24" s="97"/>
    </row>
    <row r="25" spans="1:23" s="90" customFormat="1" x14ac:dyDescent="0.2">
      <c r="A25" s="106" t="s">
        <v>80</v>
      </c>
      <c r="B25" s="107">
        <v>110553</v>
      </c>
      <c r="C25" s="112">
        <v>569.03</v>
      </c>
      <c r="D25" s="109">
        <v>87684</v>
      </c>
      <c r="E25" s="110">
        <v>569.57000000000005</v>
      </c>
      <c r="F25" s="109">
        <v>9521</v>
      </c>
      <c r="G25" s="110">
        <v>566.1</v>
      </c>
      <c r="H25" s="109">
        <v>13348</v>
      </c>
      <c r="I25" s="111">
        <v>567.63</v>
      </c>
      <c r="J25" s="106" t="s">
        <v>80</v>
      </c>
      <c r="K25" s="107">
        <v>6511</v>
      </c>
      <c r="L25" s="112">
        <v>571.72</v>
      </c>
      <c r="M25" s="109">
        <v>2707</v>
      </c>
      <c r="N25" s="110">
        <v>570.62</v>
      </c>
      <c r="O25" s="109">
        <v>3394</v>
      </c>
      <c r="P25" s="110">
        <v>572.77</v>
      </c>
      <c r="Q25" s="109">
        <v>410</v>
      </c>
      <c r="R25" s="111">
        <v>570.33000000000004</v>
      </c>
      <c r="W25" s="97"/>
    </row>
    <row r="26" spans="1:23" s="90" customFormat="1" x14ac:dyDescent="0.2">
      <c r="A26" s="106" t="s">
        <v>81</v>
      </c>
      <c r="B26" s="107">
        <v>85846</v>
      </c>
      <c r="C26" s="112">
        <v>633.72</v>
      </c>
      <c r="D26" s="109">
        <v>71093</v>
      </c>
      <c r="E26" s="110">
        <v>633.88</v>
      </c>
      <c r="F26" s="109">
        <v>3748</v>
      </c>
      <c r="G26" s="110">
        <v>631.39</v>
      </c>
      <c r="H26" s="109">
        <v>11005</v>
      </c>
      <c r="I26" s="111">
        <v>633.44000000000005</v>
      </c>
      <c r="J26" s="106" t="s">
        <v>81</v>
      </c>
      <c r="K26" s="107">
        <v>4489</v>
      </c>
      <c r="L26" s="112">
        <v>633.33000000000004</v>
      </c>
      <c r="M26" s="109">
        <v>1010</v>
      </c>
      <c r="N26" s="110">
        <v>630.83000000000004</v>
      </c>
      <c r="O26" s="109">
        <v>3024</v>
      </c>
      <c r="P26" s="110">
        <v>634.74</v>
      </c>
      <c r="Q26" s="109">
        <v>455</v>
      </c>
      <c r="R26" s="111">
        <v>629.53</v>
      </c>
      <c r="W26" s="97"/>
    </row>
    <row r="27" spans="1:23" s="90" customFormat="1" x14ac:dyDescent="0.2">
      <c r="A27" s="106" t="s">
        <v>82</v>
      </c>
      <c r="B27" s="107">
        <v>110751</v>
      </c>
      <c r="C27" s="108">
        <v>729.11</v>
      </c>
      <c r="D27" s="109">
        <v>95757</v>
      </c>
      <c r="E27" s="110">
        <v>729.61</v>
      </c>
      <c r="F27" s="109">
        <v>3066</v>
      </c>
      <c r="G27" s="110">
        <v>720.09</v>
      </c>
      <c r="H27" s="109">
        <v>11928</v>
      </c>
      <c r="I27" s="111">
        <v>727.43</v>
      </c>
      <c r="J27" s="106" t="s">
        <v>82</v>
      </c>
      <c r="K27" s="107">
        <v>6648</v>
      </c>
      <c r="L27" s="108">
        <v>731.69</v>
      </c>
      <c r="M27" s="109">
        <v>733</v>
      </c>
      <c r="N27" s="110">
        <v>715.13</v>
      </c>
      <c r="O27" s="109">
        <v>5241</v>
      </c>
      <c r="P27" s="110">
        <v>734.03</v>
      </c>
      <c r="Q27" s="109">
        <v>674</v>
      </c>
      <c r="R27" s="111">
        <v>731.54</v>
      </c>
      <c r="W27" s="97"/>
    </row>
    <row r="28" spans="1:23" s="90" customFormat="1" x14ac:dyDescent="0.2">
      <c r="A28" s="106" t="s">
        <v>83</v>
      </c>
      <c r="B28" s="107">
        <v>66880</v>
      </c>
      <c r="C28" s="108">
        <v>859.09</v>
      </c>
      <c r="D28" s="109">
        <v>60171</v>
      </c>
      <c r="E28" s="110">
        <v>859.3</v>
      </c>
      <c r="F28" s="109">
        <v>959</v>
      </c>
      <c r="G28" s="110">
        <v>855.32</v>
      </c>
      <c r="H28" s="109">
        <v>5750</v>
      </c>
      <c r="I28" s="111">
        <v>857.5</v>
      </c>
      <c r="J28" s="106" t="s">
        <v>83</v>
      </c>
      <c r="K28" s="107">
        <v>5561</v>
      </c>
      <c r="L28" s="108">
        <v>861.25</v>
      </c>
      <c r="M28" s="109">
        <v>200</v>
      </c>
      <c r="N28" s="110">
        <v>859.86</v>
      </c>
      <c r="O28" s="109">
        <v>4268</v>
      </c>
      <c r="P28" s="110">
        <v>863.2</v>
      </c>
      <c r="Q28" s="109">
        <v>1093</v>
      </c>
      <c r="R28" s="111">
        <v>853.91</v>
      </c>
      <c r="W28" s="97"/>
    </row>
    <row r="29" spans="1:23" s="90" customFormat="1" x14ac:dyDescent="0.2">
      <c r="A29" s="106" t="s">
        <v>84</v>
      </c>
      <c r="B29" s="107">
        <v>42293</v>
      </c>
      <c r="C29" s="108">
        <v>991.78</v>
      </c>
      <c r="D29" s="109">
        <v>38383</v>
      </c>
      <c r="E29" s="110">
        <v>991.53</v>
      </c>
      <c r="F29" s="109">
        <v>457</v>
      </c>
      <c r="G29" s="110">
        <v>991.39</v>
      </c>
      <c r="H29" s="109">
        <v>3453</v>
      </c>
      <c r="I29" s="111">
        <v>994.58</v>
      </c>
      <c r="J29" s="106" t="s">
        <v>84</v>
      </c>
      <c r="K29" s="107">
        <v>5169</v>
      </c>
      <c r="L29" s="108">
        <v>1000.01</v>
      </c>
      <c r="M29" s="109">
        <v>107</v>
      </c>
      <c r="N29" s="110">
        <v>999.8</v>
      </c>
      <c r="O29" s="109">
        <v>4005</v>
      </c>
      <c r="P29" s="110">
        <v>1000</v>
      </c>
      <c r="Q29" s="109">
        <v>1057</v>
      </c>
      <c r="R29" s="111">
        <v>1000.05</v>
      </c>
      <c r="W29" s="97"/>
    </row>
    <row r="30" spans="1:23" s="90" customFormat="1" x14ac:dyDescent="0.2">
      <c r="A30" s="106" t="s">
        <v>135</v>
      </c>
      <c r="B30" s="107">
        <v>17118</v>
      </c>
      <c r="C30" s="108">
        <v>1129.1500000000001</v>
      </c>
      <c r="D30" s="109">
        <v>14812</v>
      </c>
      <c r="E30" s="110">
        <v>1128.78</v>
      </c>
      <c r="F30" s="109">
        <v>209</v>
      </c>
      <c r="G30" s="110">
        <v>1127.24</v>
      </c>
      <c r="H30" s="109">
        <v>2097</v>
      </c>
      <c r="I30" s="111">
        <v>1131.96</v>
      </c>
      <c r="J30" s="106" t="s">
        <v>135</v>
      </c>
      <c r="K30" s="107">
        <v>5854</v>
      </c>
      <c r="L30" s="108">
        <v>1119.8699999999999</v>
      </c>
      <c r="M30" s="109">
        <v>119</v>
      </c>
      <c r="N30" s="110">
        <v>1108.8499999999999</v>
      </c>
      <c r="O30" s="109">
        <v>4828</v>
      </c>
      <c r="P30" s="110">
        <v>1119.06</v>
      </c>
      <c r="Q30" s="109">
        <v>907</v>
      </c>
      <c r="R30" s="111">
        <v>1125.6400000000001</v>
      </c>
      <c r="W30" s="97"/>
    </row>
    <row r="31" spans="1:23" s="90" customFormat="1" x14ac:dyDescent="0.2">
      <c r="A31" s="106" t="s">
        <v>136</v>
      </c>
      <c r="B31" s="107">
        <v>11446</v>
      </c>
      <c r="C31" s="108">
        <v>1267.3800000000001</v>
      </c>
      <c r="D31" s="109">
        <v>9800</v>
      </c>
      <c r="E31" s="110">
        <v>1268.54</v>
      </c>
      <c r="F31" s="109">
        <v>133</v>
      </c>
      <c r="G31" s="110">
        <v>1266.3599999999999</v>
      </c>
      <c r="H31" s="109">
        <v>1513</v>
      </c>
      <c r="I31" s="111">
        <v>1259.9000000000001</v>
      </c>
      <c r="J31" s="106" t="s">
        <v>136</v>
      </c>
      <c r="K31" s="107">
        <v>6972</v>
      </c>
      <c r="L31" s="108">
        <v>1289.8900000000001</v>
      </c>
      <c r="M31" s="109">
        <v>92</v>
      </c>
      <c r="N31" s="110">
        <v>1282.48</v>
      </c>
      <c r="O31" s="109">
        <v>5739</v>
      </c>
      <c r="P31" s="110">
        <v>1294.2</v>
      </c>
      <c r="Q31" s="109">
        <v>1141</v>
      </c>
      <c r="R31" s="111">
        <v>1268.82</v>
      </c>
      <c r="W31" s="97"/>
    </row>
    <row r="32" spans="1:23" s="90" customFormat="1" x14ac:dyDescent="0.2">
      <c r="A32" s="106" t="s">
        <v>137</v>
      </c>
      <c r="B32" s="107">
        <v>6230</v>
      </c>
      <c r="C32" s="108">
        <v>1419.19</v>
      </c>
      <c r="D32" s="109">
        <v>5690</v>
      </c>
      <c r="E32" s="110">
        <v>1418.91</v>
      </c>
      <c r="F32" s="109">
        <v>67</v>
      </c>
      <c r="G32" s="110">
        <v>1426.77</v>
      </c>
      <c r="H32" s="109">
        <v>473</v>
      </c>
      <c r="I32" s="111">
        <v>1421.49</v>
      </c>
      <c r="J32" s="106" t="s">
        <v>137</v>
      </c>
      <c r="K32" s="107">
        <v>4252</v>
      </c>
      <c r="L32" s="108">
        <v>1422.21</v>
      </c>
      <c r="M32" s="109">
        <v>33</v>
      </c>
      <c r="N32" s="110">
        <v>1411.09</v>
      </c>
      <c r="O32" s="109">
        <v>3312</v>
      </c>
      <c r="P32" s="110">
        <v>1422.14</v>
      </c>
      <c r="Q32" s="109">
        <v>907</v>
      </c>
      <c r="R32" s="111">
        <v>1422.88</v>
      </c>
      <c r="W32" s="97"/>
    </row>
    <row r="33" spans="1:23" s="90" customFormat="1" x14ac:dyDescent="0.2">
      <c r="A33" s="106" t="s">
        <v>134</v>
      </c>
      <c r="B33" s="107">
        <v>10870</v>
      </c>
      <c r="C33" s="108">
        <v>1782.42</v>
      </c>
      <c r="D33" s="109">
        <v>10259</v>
      </c>
      <c r="E33" s="110">
        <v>1783.75</v>
      </c>
      <c r="F33" s="109">
        <v>54</v>
      </c>
      <c r="G33" s="110">
        <v>1744.71</v>
      </c>
      <c r="H33" s="109">
        <v>557</v>
      </c>
      <c r="I33" s="111">
        <v>1761.57</v>
      </c>
      <c r="J33" s="106" t="s">
        <v>134</v>
      </c>
      <c r="K33" s="107">
        <v>23257</v>
      </c>
      <c r="L33" s="108">
        <v>1843.56</v>
      </c>
      <c r="M33" s="109">
        <v>74</v>
      </c>
      <c r="N33" s="110">
        <v>1741.14</v>
      </c>
      <c r="O33" s="109">
        <v>15501</v>
      </c>
      <c r="P33" s="110">
        <v>1848.19</v>
      </c>
      <c r="Q33" s="109">
        <v>7682</v>
      </c>
      <c r="R33" s="111">
        <v>1835.19</v>
      </c>
      <c r="W33" s="97"/>
    </row>
    <row r="34" spans="1:23" s="90" customFormat="1" x14ac:dyDescent="0.2">
      <c r="A34" s="116" t="s">
        <v>1</v>
      </c>
      <c r="B34" s="117">
        <v>943362</v>
      </c>
      <c r="C34" s="118">
        <v>574.71</v>
      </c>
      <c r="D34" s="117">
        <v>700900</v>
      </c>
      <c r="E34" s="118">
        <v>614.11</v>
      </c>
      <c r="F34" s="117">
        <v>84985</v>
      </c>
      <c r="G34" s="118">
        <v>419.17</v>
      </c>
      <c r="H34" s="117">
        <v>157477</v>
      </c>
      <c r="I34" s="118">
        <v>483.28</v>
      </c>
      <c r="J34" s="116" t="s">
        <v>1</v>
      </c>
      <c r="K34" s="117">
        <v>72074</v>
      </c>
      <c r="L34" s="118">
        <v>1213.22</v>
      </c>
      <c r="M34" s="117">
        <v>5127</v>
      </c>
      <c r="N34" s="118">
        <v>669.66</v>
      </c>
      <c r="O34" s="117">
        <v>51716</v>
      </c>
      <c r="P34" s="118">
        <v>1212.81</v>
      </c>
      <c r="Q34" s="117">
        <v>15231</v>
      </c>
      <c r="R34" s="118">
        <v>1397.59</v>
      </c>
      <c r="W34" s="97"/>
    </row>
    <row r="35" spans="1:23" s="90" customFormat="1" ht="9" customHeight="1" x14ac:dyDescent="0.2">
      <c r="A35" s="283"/>
      <c r="B35" s="283"/>
      <c r="C35" s="283"/>
      <c r="D35" s="283"/>
      <c r="E35" s="283"/>
      <c r="F35" s="283"/>
      <c r="G35" s="283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87"/>
      <c r="B38" s="287"/>
      <c r="C38" s="287"/>
      <c r="D38" s="287"/>
      <c r="E38" s="287"/>
      <c r="F38" s="287"/>
      <c r="G38" s="287"/>
      <c r="H38" s="62"/>
      <c r="I38" s="45"/>
      <c r="J38" s="287"/>
      <c r="K38" s="287"/>
      <c r="L38" s="287"/>
      <c r="M38" s="287"/>
      <c r="N38" s="287"/>
      <c r="O38" s="287"/>
      <c r="P38" s="287"/>
    </row>
    <row r="39" spans="1:23" ht="6.75" hidden="1" customHeight="1" x14ac:dyDescent="0.2">
      <c r="A39" s="287"/>
      <c r="B39" s="287"/>
      <c r="C39" s="287"/>
      <c r="D39" s="287"/>
      <c r="E39" s="287"/>
      <c r="F39" s="287"/>
      <c r="G39" s="287"/>
      <c r="H39" s="19"/>
      <c r="I39" s="20"/>
      <c r="J39" s="287"/>
      <c r="K39" s="287"/>
      <c r="L39" s="287"/>
      <c r="M39" s="287"/>
      <c r="N39" s="287"/>
      <c r="O39" s="287"/>
      <c r="P39" s="287"/>
    </row>
    <row r="40" spans="1:23" ht="12.75" x14ac:dyDescent="0.2">
      <c r="A40" s="282" t="s">
        <v>16</v>
      </c>
      <c r="B40" s="282"/>
      <c r="C40" s="282"/>
      <c r="D40" s="282"/>
      <c r="E40" s="282"/>
      <c r="F40" s="282"/>
      <c r="G40" s="282"/>
      <c r="H40" s="282"/>
      <c r="I40" s="282"/>
      <c r="J40" s="282" t="s">
        <v>18</v>
      </c>
      <c r="K40" s="282"/>
      <c r="L40" s="282"/>
      <c r="M40" s="282"/>
      <c r="N40" s="282"/>
      <c r="O40" s="282"/>
      <c r="P40" s="282"/>
      <c r="Q40" s="282"/>
      <c r="R40" s="282"/>
    </row>
    <row r="41" spans="1:23" ht="12.75" x14ac:dyDescent="0.2">
      <c r="A41" s="282" t="s">
        <v>15</v>
      </c>
      <c r="B41" s="282"/>
      <c r="C41" s="282"/>
      <c r="D41" s="282"/>
      <c r="E41" s="282"/>
      <c r="F41" s="282"/>
      <c r="G41" s="282"/>
      <c r="H41" s="282"/>
      <c r="I41" s="282"/>
      <c r="J41" s="282" t="s">
        <v>19</v>
      </c>
      <c r="K41" s="282"/>
      <c r="L41" s="282"/>
      <c r="M41" s="282"/>
      <c r="N41" s="282"/>
      <c r="O41" s="282"/>
      <c r="P41" s="282"/>
      <c r="Q41" s="282"/>
      <c r="R41" s="282"/>
    </row>
    <row r="42" spans="1:23" ht="12.75" x14ac:dyDescent="0.2">
      <c r="A42" s="282" t="s">
        <v>9</v>
      </c>
      <c r="B42" s="282"/>
      <c r="C42" s="282"/>
      <c r="D42" s="282"/>
      <c r="E42" s="282"/>
      <c r="F42" s="282"/>
      <c r="G42" s="282"/>
      <c r="H42" s="282"/>
      <c r="I42" s="282"/>
      <c r="J42" s="282" t="s">
        <v>49</v>
      </c>
      <c r="K42" s="282"/>
      <c r="L42" s="282"/>
      <c r="M42" s="282"/>
      <c r="N42" s="282"/>
      <c r="O42" s="282"/>
      <c r="P42" s="282"/>
      <c r="Q42" s="282"/>
      <c r="R42" s="282"/>
    </row>
    <row r="43" spans="1:23" ht="12.75" x14ac:dyDescent="0.2">
      <c r="A43" s="282" t="s">
        <v>46</v>
      </c>
      <c r="B43" s="282"/>
      <c r="C43" s="282"/>
      <c r="D43" s="282"/>
      <c r="E43" s="282"/>
      <c r="F43" s="282"/>
      <c r="G43" s="282"/>
      <c r="H43" s="282"/>
      <c r="I43" s="282"/>
      <c r="J43" s="282" t="s">
        <v>50</v>
      </c>
      <c r="K43" s="282"/>
      <c r="L43" s="282"/>
      <c r="M43" s="282"/>
      <c r="N43" s="282"/>
      <c r="O43" s="282"/>
      <c r="P43" s="282"/>
      <c r="Q43" s="282"/>
      <c r="R43" s="282"/>
    </row>
    <row r="44" spans="1:23" ht="12.75" x14ac:dyDescent="0.2">
      <c r="A44" s="288" t="s">
        <v>47</v>
      </c>
      <c r="B44" s="288"/>
      <c r="C44" s="288"/>
      <c r="D44" s="288"/>
      <c r="E44" s="288"/>
      <c r="F44" s="288"/>
      <c r="G44" s="288"/>
      <c r="H44" s="288"/>
      <c r="I44" s="288"/>
      <c r="J44" s="288" t="s">
        <v>47</v>
      </c>
      <c r="K44" s="288"/>
      <c r="L44" s="288"/>
      <c r="M44" s="288"/>
      <c r="N44" s="288"/>
      <c r="O44" s="288"/>
      <c r="P44" s="288"/>
      <c r="Q44" s="288"/>
      <c r="R44" s="288"/>
    </row>
    <row r="45" spans="1:23" ht="12.75" customHeight="1" x14ac:dyDescent="0.2">
      <c r="A45" s="276" t="str">
        <f>A10</f>
        <v>za studeni 2024. (isplata u prosincu 2024.)</v>
      </c>
      <c r="B45" s="276"/>
      <c r="C45" s="276"/>
      <c r="D45" s="276"/>
      <c r="E45" s="276"/>
      <c r="F45" s="276"/>
      <c r="G45" s="276"/>
      <c r="H45" s="276"/>
      <c r="I45" s="276"/>
      <c r="J45" s="276" t="str">
        <f>A10</f>
        <v>za studeni 2024. (isplata u prosincu 2024.)</v>
      </c>
      <c r="K45" s="276"/>
      <c r="L45" s="276"/>
      <c r="M45" s="276"/>
      <c r="N45" s="276"/>
      <c r="O45" s="276"/>
      <c r="P45" s="276"/>
      <c r="Q45" s="276"/>
      <c r="R45" s="276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73" t="s">
        <v>89</v>
      </c>
      <c r="B47" s="278" t="s">
        <v>6</v>
      </c>
      <c r="C47" s="279"/>
      <c r="D47" s="279"/>
      <c r="E47" s="279"/>
      <c r="F47" s="279"/>
      <c r="G47" s="279"/>
      <c r="H47" s="279"/>
      <c r="I47" s="280"/>
      <c r="J47" s="273" t="s">
        <v>89</v>
      </c>
      <c r="K47" s="278" t="s">
        <v>6</v>
      </c>
      <c r="L47" s="279"/>
      <c r="M47" s="279"/>
      <c r="N47" s="279"/>
      <c r="O47" s="279"/>
      <c r="P47" s="279"/>
      <c r="Q47" s="279"/>
      <c r="R47" s="280"/>
    </row>
    <row r="48" spans="1:23" x14ac:dyDescent="0.2">
      <c r="A48" s="274"/>
      <c r="B48" s="278" t="s">
        <v>1</v>
      </c>
      <c r="C48" s="280"/>
      <c r="D48" s="278" t="s">
        <v>7</v>
      </c>
      <c r="E48" s="280"/>
      <c r="F48" s="278" t="s">
        <v>45</v>
      </c>
      <c r="G48" s="280"/>
      <c r="H48" s="278" t="s">
        <v>8</v>
      </c>
      <c r="I48" s="280"/>
      <c r="J48" s="274"/>
      <c r="K48" s="278" t="s">
        <v>1</v>
      </c>
      <c r="L48" s="280"/>
      <c r="M48" s="278" t="s">
        <v>7</v>
      </c>
      <c r="N48" s="280"/>
      <c r="O48" s="278" t="s">
        <v>45</v>
      </c>
      <c r="P48" s="280"/>
      <c r="Q48" s="278" t="s">
        <v>8</v>
      </c>
      <c r="R48" s="280"/>
    </row>
    <row r="49" spans="1:23" ht="33" customHeight="1" x14ac:dyDescent="0.2">
      <c r="A49" s="27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7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141</v>
      </c>
      <c r="C51" s="120" t="s">
        <v>142</v>
      </c>
      <c r="D51" s="121" t="s">
        <v>141</v>
      </c>
      <c r="E51" s="92" t="s">
        <v>142</v>
      </c>
      <c r="F51" s="121" t="s">
        <v>141</v>
      </c>
      <c r="G51" s="92" t="s">
        <v>142</v>
      </c>
      <c r="H51" s="121" t="s">
        <v>141</v>
      </c>
      <c r="I51" s="122" t="s">
        <v>142</v>
      </c>
      <c r="J51" s="106" t="s">
        <v>72</v>
      </c>
      <c r="K51" s="119">
        <v>19</v>
      </c>
      <c r="L51" s="95">
        <v>38.42</v>
      </c>
      <c r="M51" s="121"/>
      <c r="N51" s="92"/>
      <c r="O51" s="121">
        <v>18</v>
      </c>
      <c r="P51" s="92">
        <v>37.18</v>
      </c>
      <c r="Q51" s="121">
        <v>1</v>
      </c>
      <c r="R51" s="122">
        <v>60.9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132.86000000000001</v>
      </c>
      <c r="D52" s="121" t="s">
        <v>141</v>
      </c>
      <c r="E52" s="92" t="s">
        <v>142</v>
      </c>
      <c r="F52" s="121">
        <v>1</v>
      </c>
      <c r="G52" s="92">
        <v>132.86000000000001</v>
      </c>
      <c r="H52" s="121" t="s">
        <v>141</v>
      </c>
      <c r="I52" s="122" t="s">
        <v>142</v>
      </c>
      <c r="J52" s="106" t="s">
        <v>73</v>
      </c>
      <c r="K52" s="119">
        <v>57</v>
      </c>
      <c r="L52" s="95">
        <v>112.34</v>
      </c>
      <c r="M52" s="121"/>
      <c r="N52" s="92"/>
      <c r="O52" s="121">
        <v>48</v>
      </c>
      <c r="P52" s="92">
        <v>111.19</v>
      </c>
      <c r="Q52" s="121">
        <v>9</v>
      </c>
      <c r="R52" s="122">
        <v>118.48</v>
      </c>
      <c r="S52" s="123"/>
      <c r="W52" s="97"/>
    </row>
    <row r="53" spans="1:23" s="90" customFormat="1" x14ac:dyDescent="0.2">
      <c r="A53" s="106" t="s">
        <v>74</v>
      </c>
      <c r="B53" s="119">
        <v>14</v>
      </c>
      <c r="C53" s="120">
        <v>173.29</v>
      </c>
      <c r="D53" s="121" t="s">
        <v>141</v>
      </c>
      <c r="E53" s="92" t="s">
        <v>142</v>
      </c>
      <c r="F53" s="121">
        <v>13</v>
      </c>
      <c r="G53" s="92">
        <v>173.29</v>
      </c>
      <c r="H53" s="121">
        <v>1</v>
      </c>
      <c r="I53" s="122">
        <v>173.31</v>
      </c>
      <c r="J53" s="106" t="s">
        <v>74</v>
      </c>
      <c r="K53" s="119">
        <v>112</v>
      </c>
      <c r="L53" s="124">
        <v>173.7</v>
      </c>
      <c r="M53" s="121"/>
      <c r="N53" s="92"/>
      <c r="O53" s="121">
        <v>98</v>
      </c>
      <c r="P53" s="92">
        <v>172.33</v>
      </c>
      <c r="Q53" s="121">
        <v>14</v>
      </c>
      <c r="R53" s="122">
        <v>183.36</v>
      </c>
      <c r="S53" s="123"/>
      <c r="W53" s="97"/>
    </row>
    <row r="54" spans="1:23" s="90" customFormat="1" x14ac:dyDescent="0.2">
      <c r="A54" s="106" t="s">
        <v>75</v>
      </c>
      <c r="B54" s="119">
        <v>60</v>
      </c>
      <c r="C54" s="120">
        <v>241.81</v>
      </c>
      <c r="D54" s="121">
        <v>11</v>
      </c>
      <c r="E54" s="92">
        <v>259.07</v>
      </c>
      <c r="F54" s="121">
        <v>44</v>
      </c>
      <c r="G54" s="92">
        <v>238.25</v>
      </c>
      <c r="H54" s="121">
        <v>5</v>
      </c>
      <c r="I54" s="122">
        <v>235.17</v>
      </c>
      <c r="J54" s="106" t="s">
        <v>75</v>
      </c>
      <c r="K54" s="119">
        <v>200</v>
      </c>
      <c r="L54" s="124">
        <v>234.09</v>
      </c>
      <c r="M54" s="121"/>
      <c r="N54" s="92"/>
      <c r="O54" s="121">
        <v>154</v>
      </c>
      <c r="P54" s="92">
        <v>233.73</v>
      </c>
      <c r="Q54" s="121">
        <v>46</v>
      </c>
      <c r="R54" s="122">
        <v>235.29</v>
      </c>
      <c r="S54" s="123"/>
      <c r="W54" s="97"/>
    </row>
    <row r="55" spans="1:23" s="90" customFormat="1" x14ac:dyDescent="0.2">
      <c r="A55" s="106" t="s">
        <v>76</v>
      </c>
      <c r="B55" s="119">
        <v>215</v>
      </c>
      <c r="C55" s="120">
        <v>308.45</v>
      </c>
      <c r="D55" s="121">
        <v>96</v>
      </c>
      <c r="E55" s="92">
        <v>308.58999999999997</v>
      </c>
      <c r="F55" s="121">
        <v>106</v>
      </c>
      <c r="G55" s="92">
        <v>306.98</v>
      </c>
      <c r="H55" s="121">
        <v>13</v>
      </c>
      <c r="I55" s="122">
        <v>319.36</v>
      </c>
      <c r="J55" s="106" t="s">
        <v>76</v>
      </c>
      <c r="K55" s="119">
        <v>325</v>
      </c>
      <c r="L55" s="124">
        <v>309.29000000000002</v>
      </c>
      <c r="M55" s="121"/>
      <c r="N55" s="92"/>
      <c r="O55" s="121">
        <v>280</v>
      </c>
      <c r="P55" s="92">
        <v>309.16000000000003</v>
      </c>
      <c r="Q55" s="121">
        <v>45</v>
      </c>
      <c r="R55" s="122">
        <v>310.14</v>
      </c>
      <c r="S55" s="123"/>
      <c r="W55" s="97"/>
    </row>
    <row r="56" spans="1:23" s="90" customFormat="1" x14ac:dyDescent="0.2">
      <c r="A56" s="106" t="s">
        <v>77</v>
      </c>
      <c r="B56" s="119">
        <v>280</v>
      </c>
      <c r="C56" s="120">
        <v>371.42</v>
      </c>
      <c r="D56" s="121">
        <v>75</v>
      </c>
      <c r="E56" s="92">
        <v>370.56</v>
      </c>
      <c r="F56" s="121">
        <v>187</v>
      </c>
      <c r="G56" s="92">
        <v>371.49</v>
      </c>
      <c r="H56" s="121">
        <v>18</v>
      </c>
      <c r="I56" s="122">
        <v>374.29</v>
      </c>
      <c r="J56" s="106" t="s">
        <v>77</v>
      </c>
      <c r="K56" s="119">
        <v>581</v>
      </c>
      <c r="L56" s="124">
        <v>373.27</v>
      </c>
      <c r="M56" s="121"/>
      <c r="N56" s="92"/>
      <c r="O56" s="121">
        <v>433</v>
      </c>
      <c r="P56" s="92">
        <v>374.84</v>
      </c>
      <c r="Q56" s="121">
        <v>148</v>
      </c>
      <c r="R56" s="122">
        <v>368.7</v>
      </c>
      <c r="S56" s="123"/>
      <c r="W56" s="97"/>
    </row>
    <row r="57" spans="1:23" s="90" customFormat="1" x14ac:dyDescent="0.2">
      <c r="A57" s="106" t="s">
        <v>78</v>
      </c>
      <c r="B57" s="119">
        <v>399</v>
      </c>
      <c r="C57" s="120">
        <v>437.54</v>
      </c>
      <c r="D57" s="121">
        <v>58</v>
      </c>
      <c r="E57" s="92">
        <v>435.58</v>
      </c>
      <c r="F57" s="121">
        <v>308</v>
      </c>
      <c r="G57" s="92">
        <v>437.5</v>
      </c>
      <c r="H57" s="121">
        <v>33</v>
      </c>
      <c r="I57" s="122">
        <v>441.3</v>
      </c>
      <c r="J57" s="106" t="s">
        <v>78</v>
      </c>
      <c r="K57" s="119">
        <v>737</v>
      </c>
      <c r="L57" s="124">
        <v>437.4</v>
      </c>
      <c r="M57" s="121"/>
      <c r="N57" s="92"/>
      <c r="O57" s="121">
        <v>653</v>
      </c>
      <c r="P57" s="92">
        <v>437.88</v>
      </c>
      <c r="Q57" s="121">
        <v>84</v>
      </c>
      <c r="R57" s="122">
        <v>433.69</v>
      </c>
      <c r="S57" s="123"/>
      <c r="W57" s="97"/>
    </row>
    <row r="58" spans="1:23" s="90" customFormat="1" x14ac:dyDescent="0.2">
      <c r="A58" s="106" t="s">
        <v>79</v>
      </c>
      <c r="B58" s="119">
        <v>673</v>
      </c>
      <c r="C58" s="120">
        <v>511.37</v>
      </c>
      <c r="D58" s="121">
        <v>103</v>
      </c>
      <c r="E58" s="92">
        <v>520.48</v>
      </c>
      <c r="F58" s="121">
        <v>506</v>
      </c>
      <c r="G58" s="92">
        <v>509.98</v>
      </c>
      <c r="H58" s="121">
        <v>64</v>
      </c>
      <c r="I58" s="122">
        <v>507.63</v>
      </c>
      <c r="J58" s="106" t="s">
        <v>79</v>
      </c>
      <c r="K58" s="119">
        <v>1084</v>
      </c>
      <c r="L58" s="124">
        <v>508</v>
      </c>
      <c r="M58" s="121"/>
      <c r="N58" s="92"/>
      <c r="O58" s="121">
        <v>1002</v>
      </c>
      <c r="P58" s="92">
        <v>508.26</v>
      </c>
      <c r="Q58" s="121">
        <v>82</v>
      </c>
      <c r="R58" s="122">
        <v>504.83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1547</v>
      </c>
      <c r="C59" s="120">
        <v>574.27</v>
      </c>
      <c r="D59" s="121">
        <v>487</v>
      </c>
      <c r="E59" s="92">
        <v>575.22</v>
      </c>
      <c r="F59" s="121">
        <v>949</v>
      </c>
      <c r="G59" s="92">
        <v>574.29</v>
      </c>
      <c r="H59" s="121">
        <v>111</v>
      </c>
      <c r="I59" s="122">
        <v>569.95000000000005</v>
      </c>
      <c r="J59" s="106" t="s">
        <v>80</v>
      </c>
      <c r="K59" s="119">
        <v>592</v>
      </c>
      <c r="L59" s="124">
        <v>567.84</v>
      </c>
      <c r="M59" s="121"/>
      <c r="N59" s="92"/>
      <c r="O59" s="121">
        <v>468</v>
      </c>
      <c r="P59" s="92">
        <v>567.29</v>
      </c>
      <c r="Q59" s="121">
        <v>124</v>
      </c>
      <c r="R59" s="122">
        <v>569.95000000000005</v>
      </c>
      <c r="S59" s="123"/>
      <c r="W59" s="97"/>
    </row>
    <row r="60" spans="1:23" s="90" customFormat="1" x14ac:dyDescent="0.2">
      <c r="A60" s="106" t="s">
        <v>81</v>
      </c>
      <c r="B60" s="119">
        <v>2806</v>
      </c>
      <c r="C60" s="120">
        <v>636.53</v>
      </c>
      <c r="D60" s="121">
        <v>942</v>
      </c>
      <c r="E60" s="92">
        <v>636.07000000000005</v>
      </c>
      <c r="F60" s="121">
        <v>1698</v>
      </c>
      <c r="G60" s="92">
        <v>636.91</v>
      </c>
      <c r="H60" s="121">
        <v>166</v>
      </c>
      <c r="I60" s="122">
        <v>635.34</v>
      </c>
      <c r="J60" s="106" t="s">
        <v>81</v>
      </c>
      <c r="K60" s="119">
        <v>723</v>
      </c>
      <c r="L60" s="124">
        <v>637.45000000000005</v>
      </c>
      <c r="M60" s="121"/>
      <c r="N60" s="92"/>
      <c r="O60" s="121">
        <v>600</v>
      </c>
      <c r="P60" s="92">
        <v>636.34</v>
      </c>
      <c r="Q60" s="121">
        <v>123</v>
      </c>
      <c r="R60" s="122">
        <v>642.87</v>
      </c>
      <c r="S60" s="123"/>
      <c r="W60" s="97"/>
    </row>
    <row r="61" spans="1:23" s="90" customFormat="1" x14ac:dyDescent="0.2">
      <c r="A61" s="106" t="s">
        <v>82</v>
      </c>
      <c r="B61" s="119">
        <v>3437</v>
      </c>
      <c r="C61" s="120">
        <v>730.81</v>
      </c>
      <c r="D61" s="121">
        <v>1419</v>
      </c>
      <c r="E61" s="92">
        <v>732.77</v>
      </c>
      <c r="F61" s="121">
        <v>1772</v>
      </c>
      <c r="G61" s="92">
        <v>728.66</v>
      </c>
      <c r="H61" s="121">
        <v>246</v>
      </c>
      <c r="I61" s="122">
        <v>734.95</v>
      </c>
      <c r="J61" s="106" t="s">
        <v>82</v>
      </c>
      <c r="K61" s="119">
        <v>783</v>
      </c>
      <c r="L61" s="95">
        <v>742.98</v>
      </c>
      <c r="M61" s="121"/>
      <c r="N61" s="92"/>
      <c r="O61" s="121">
        <v>585</v>
      </c>
      <c r="P61" s="92">
        <v>738.71</v>
      </c>
      <c r="Q61" s="121">
        <v>198</v>
      </c>
      <c r="R61" s="122">
        <v>755.62</v>
      </c>
      <c r="S61" s="123"/>
      <c r="W61" s="97"/>
    </row>
    <row r="62" spans="1:23" s="90" customFormat="1" x14ac:dyDescent="0.2">
      <c r="A62" s="106" t="s">
        <v>83</v>
      </c>
      <c r="B62" s="119">
        <v>2570</v>
      </c>
      <c r="C62" s="120">
        <v>859.79</v>
      </c>
      <c r="D62" s="121">
        <v>1189</v>
      </c>
      <c r="E62" s="92">
        <v>860.67</v>
      </c>
      <c r="F62" s="121">
        <v>1142</v>
      </c>
      <c r="G62" s="92">
        <v>859.22</v>
      </c>
      <c r="H62" s="121">
        <v>239</v>
      </c>
      <c r="I62" s="122">
        <v>858.18</v>
      </c>
      <c r="J62" s="106" t="s">
        <v>83</v>
      </c>
      <c r="K62" s="119">
        <v>608</v>
      </c>
      <c r="L62" s="95">
        <v>851.45</v>
      </c>
      <c r="M62" s="121"/>
      <c r="N62" s="92"/>
      <c r="O62" s="121">
        <v>502</v>
      </c>
      <c r="P62" s="92">
        <v>846.43</v>
      </c>
      <c r="Q62" s="121">
        <v>106</v>
      </c>
      <c r="R62" s="122">
        <v>875.23</v>
      </c>
      <c r="S62" s="123"/>
      <c r="W62" s="97"/>
    </row>
    <row r="63" spans="1:23" s="90" customFormat="1" x14ac:dyDescent="0.2">
      <c r="A63" s="106" t="s">
        <v>84</v>
      </c>
      <c r="B63" s="119">
        <v>1755</v>
      </c>
      <c r="C63" s="120">
        <v>996.4</v>
      </c>
      <c r="D63" s="121">
        <v>1033</v>
      </c>
      <c r="E63" s="92">
        <v>999.52</v>
      </c>
      <c r="F63" s="121">
        <v>567</v>
      </c>
      <c r="G63" s="92">
        <v>988.45</v>
      </c>
      <c r="H63" s="121">
        <v>155</v>
      </c>
      <c r="I63" s="122">
        <v>1004.69</v>
      </c>
      <c r="J63" s="106" t="s">
        <v>84</v>
      </c>
      <c r="K63" s="119">
        <v>689</v>
      </c>
      <c r="L63" s="95">
        <v>995.34</v>
      </c>
      <c r="M63" s="121"/>
      <c r="N63" s="92"/>
      <c r="O63" s="121">
        <v>601</v>
      </c>
      <c r="P63" s="92">
        <v>995.1</v>
      </c>
      <c r="Q63" s="121">
        <v>88</v>
      </c>
      <c r="R63" s="122">
        <v>996.99</v>
      </c>
      <c r="S63" s="123"/>
      <c r="W63" s="97"/>
    </row>
    <row r="64" spans="1:23" s="90" customFormat="1" x14ac:dyDescent="0.2">
      <c r="A64" s="106" t="s">
        <v>135</v>
      </c>
      <c r="B64" s="119">
        <v>908</v>
      </c>
      <c r="C64" s="120">
        <v>1127.67</v>
      </c>
      <c r="D64" s="121">
        <v>614</v>
      </c>
      <c r="E64" s="92">
        <v>1128.3900000000001</v>
      </c>
      <c r="F64" s="121">
        <v>189</v>
      </c>
      <c r="G64" s="92">
        <v>1123.1199999999999</v>
      </c>
      <c r="H64" s="121">
        <v>105</v>
      </c>
      <c r="I64" s="122">
        <v>1131.6199999999999</v>
      </c>
      <c r="J64" s="106" t="s">
        <v>135</v>
      </c>
      <c r="K64" s="119">
        <v>283</v>
      </c>
      <c r="L64" s="95">
        <v>1128.92</v>
      </c>
      <c r="M64" s="121"/>
      <c r="N64" s="92"/>
      <c r="O64" s="121">
        <v>231</v>
      </c>
      <c r="P64" s="92">
        <v>1127.01</v>
      </c>
      <c r="Q64" s="121">
        <v>52</v>
      </c>
      <c r="R64" s="122">
        <v>1137.42</v>
      </c>
      <c r="S64" s="123"/>
      <c r="W64" s="97"/>
    </row>
    <row r="65" spans="1:23" s="90" customFormat="1" x14ac:dyDescent="0.2">
      <c r="A65" s="106" t="s">
        <v>136</v>
      </c>
      <c r="B65" s="119">
        <v>599</v>
      </c>
      <c r="C65" s="120">
        <v>1270.52</v>
      </c>
      <c r="D65" s="121">
        <v>471</v>
      </c>
      <c r="E65" s="92">
        <v>1271.23</v>
      </c>
      <c r="F65" s="121">
        <v>69</v>
      </c>
      <c r="G65" s="92">
        <v>1265.75</v>
      </c>
      <c r="H65" s="121">
        <v>59</v>
      </c>
      <c r="I65" s="122">
        <v>1270.4100000000001</v>
      </c>
      <c r="J65" s="106" t="s">
        <v>136</v>
      </c>
      <c r="K65" s="119">
        <v>240</v>
      </c>
      <c r="L65" s="95">
        <v>1262.43</v>
      </c>
      <c r="M65" s="121"/>
      <c r="N65" s="92"/>
      <c r="O65" s="121">
        <v>223</v>
      </c>
      <c r="P65" s="92">
        <v>1260.3800000000001</v>
      </c>
      <c r="Q65" s="121">
        <v>17</v>
      </c>
      <c r="R65" s="122">
        <v>1289.23</v>
      </c>
      <c r="S65" s="123"/>
      <c r="W65" s="97"/>
    </row>
    <row r="66" spans="1:23" s="90" customFormat="1" x14ac:dyDescent="0.2">
      <c r="A66" s="106" t="s">
        <v>137</v>
      </c>
      <c r="B66" s="119">
        <v>364</v>
      </c>
      <c r="C66" s="120">
        <v>1418.28</v>
      </c>
      <c r="D66" s="121">
        <v>285</v>
      </c>
      <c r="E66" s="92">
        <v>1415.83</v>
      </c>
      <c r="F66" s="121">
        <v>41</v>
      </c>
      <c r="G66" s="92">
        <v>1420.92</v>
      </c>
      <c r="H66" s="121">
        <v>38</v>
      </c>
      <c r="I66" s="122">
        <v>1433.86</v>
      </c>
      <c r="J66" s="106" t="s">
        <v>137</v>
      </c>
      <c r="K66" s="119">
        <v>143</v>
      </c>
      <c r="L66" s="95">
        <v>1422.46</v>
      </c>
      <c r="M66" s="121"/>
      <c r="N66" s="92"/>
      <c r="O66" s="121">
        <v>126</v>
      </c>
      <c r="P66" s="92">
        <v>1420.14</v>
      </c>
      <c r="Q66" s="121">
        <v>17</v>
      </c>
      <c r="R66" s="122">
        <v>1439.67</v>
      </c>
      <c r="S66" s="123"/>
      <c r="W66" s="97"/>
    </row>
    <row r="67" spans="1:23" s="90" customFormat="1" x14ac:dyDescent="0.2">
      <c r="A67" s="106" t="s">
        <v>134</v>
      </c>
      <c r="B67" s="119">
        <v>473</v>
      </c>
      <c r="C67" s="120">
        <v>1793.67</v>
      </c>
      <c r="D67" s="121">
        <v>328</v>
      </c>
      <c r="E67" s="92">
        <v>1794.97</v>
      </c>
      <c r="F67" s="121">
        <v>86</v>
      </c>
      <c r="G67" s="92">
        <v>1807.7</v>
      </c>
      <c r="H67" s="121">
        <v>59</v>
      </c>
      <c r="I67" s="122">
        <v>1766.01</v>
      </c>
      <c r="J67" s="106" t="s">
        <v>134</v>
      </c>
      <c r="K67" s="119">
        <v>154</v>
      </c>
      <c r="L67" s="95">
        <v>1687.17</v>
      </c>
      <c r="M67" s="121"/>
      <c r="N67" s="92"/>
      <c r="O67" s="121">
        <v>140</v>
      </c>
      <c r="P67" s="92">
        <v>1684.53</v>
      </c>
      <c r="Q67" s="121">
        <v>14</v>
      </c>
      <c r="R67" s="122">
        <v>1713.55</v>
      </c>
      <c r="S67" s="123"/>
      <c r="W67" s="97"/>
    </row>
    <row r="68" spans="1:23" s="90" customFormat="1" x14ac:dyDescent="0.2">
      <c r="A68" s="116" t="s">
        <v>1</v>
      </c>
      <c r="B68" s="125">
        <v>16101</v>
      </c>
      <c r="C68" s="126">
        <v>807.43</v>
      </c>
      <c r="D68" s="125">
        <v>7111</v>
      </c>
      <c r="E68" s="126">
        <v>899.72</v>
      </c>
      <c r="F68" s="125">
        <v>7678</v>
      </c>
      <c r="G68" s="126">
        <v>713.77</v>
      </c>
      <c r="H68" s="125">
        <v>1312</v>
      </c>
      <c r="I68" s="126">
        <v>855.26</v>
      </c>
      <c r="J68" s="116" t="s">
        <v>1</v>
      </c>
      <c r="K68" s="125">
        <v>7330</v>
      </c>
      <c r="L68" s="126">
        <v>672.82</v>
      </c>
      <c r="M68" s="125"/>
      <c r="N68" s="126"/>
      <c r="O68" s="125">
        <v>6162</v>
      </c>
      <c r="P68" s="126">
        <v>675.36</v>
      </c>
      <c r="Q68" s="125">
        <v>1168</v>
      </c>
      <c r="R68" s="126">
        <v>659.47</v>
      </c>
      <c r="S68" s="123"/>
      <c r="W68" s="97"/>
    </row>
    <row r="69" spans="1:23" s="90" customFormat="1" ht="18" customHeight="1" x14ac:dyDescent="0.2">
      <c r="A69" s="283"/>
      <c r="B69" s="283"/>
      <c r="C69" s="283"/>
      <c r="D69" s="283"/>
      <c r="E69" s="283"/>
      <c r="F69" s="283"/>
      <c r="G69" s="283"/>
      <c r="H69" s="94"/>
      <c r="I69" s="95"/>
      <c r="J69" s="283"/>
      <c r="K69" s="283"/>
      <c r="L69" s="283"/>
      <c r="M69" s="283"/>
      <c r="N69" s="283"/>
      <c r="O69" s="283"/>
      <c r="P69" s="283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87"/>
      <c r="B73" s="287"/>
      <c r="C73" s="287"/>
      <c r="D73" s="287"/>
      <c r="E73" s="287"/>
      <c r="F73" s="287"/>
      <c r="G73" s="287"/>
      <c r="H73" s="6"/>
      <c r="I73" s="46"/>
      <c r="J73" s="287"/>
      <c r="K73" s="287"/>
      <c r="L73" s="287"/>
      <c r="M73" s="287"/>
      <c r="N73" s="287"/>
      <c r="O73" s="287"/>
      <c r="P73" s="287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zoomScaleNormal="100" workbookViewId="0">
      <selection activeCell="G28" sqref="G28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93" t="s">
        <v>90</v>
      </c>
      <c r="B7" s="293"/>
      <c r="C7" s="293"/>
      <c r="D7" s="293"/>
      <c r="E7" s="293"/>
      <c r="F7" s="293"/>
      <c r="G7" s="293"/>
    </row>
    <row r="8" spans="1:30" ht="15.75" customHeight="1" x14ac:dyDescent="0.2">
      <c r="A8" s="262" t="str">
        <f>'u PROSINCU'!A6:F6</f>
        <v>za studeni 2024. (isplata u prosincu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9" t="s">
        <v>113</v>
      </c>
      <c r="G9" s="299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1" t="s">
        <v>14</v>
      </c>
      <c r="C10" s="289" t="s">
        <v>126</v>
      </c>
      <c r="D10" s="289" t="s">
        <v>127</v>
      </c>
      <c r="E10" s="289" t="s">
        <v>128</v>
      </c>
      <c r="F10" s="294" t="s">
        <v>125</v>
      </c>
      <c r="G10" s="297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2"/>
      <c r="C11" s="290"/>
      <c r="D11" s="290"/>
      <c r="E11" s="290"/>
      <c r="F11" s="295"/>
      <c r="G11" s="298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96" t="s">
        <v>25</v>
      </c>
      <c r="B13" s="296"/>
      <c r="C13" s="296"/>
      <c r="D13" s="296"/>
      <c r="E13" s="296"/>
      <c r="F13" s="296"/>
      <c r="G13" s="29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74858</v>
      </c>
      <c r="C14" s="220">
        <v>551.84111304073451</v>
      </c>
      <c r="D14" s="220">
        <v>113.41332055357697</v>
      </c>
      <c r="E14" s="220">
        <v>644.05715447914861</v>
      </c>
      <c r="F14" s="206" t="s">
        <v>144</v>
      </c>
      <c r="G14" s="207" t="s">
        <v>159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2122</v>
      </c>
      <c r="C15" s="221">
        <v>688.95905749293172</v>
      </c>
      <c r="D15" s="221">
        <v>109.20568331762499</v>
      </c>
      <c r="E15" s="221">
        <v>764.28058906691751</v>
      </c>
      <c r="F15" s="208" t="s">
        <v>145</v>
      </c>
      <c r="G15" s="209" t="s">
        <v>160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9756</v>
      </c>
      <c r="C16" s="223">
        <v>507.06582615827375</v>
      </c>
      <c r="D16" s="223">
        <v>110.15828618286207</v>
      </c>
      <c r="E16" s="223">
        <v>614.90190959409529</v>
      </c>
      <c r="F16" s="208" t="s">
        <v>146</v>
      </c>
      <c r="G16" s="209" t="s">
        <v>161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86736</v>
      </c>
      <c r="C17" s="224">
        <v>550.15941892644378</v>
      </c>
      <c r="D17" s="225">
        <v>112.94425671001213</v>
      </c>
      <c r="E17" s="225">
        <v>643.7190660164182</v>
      </c>
      <c r="F17" s="216" t="s">
        <v>147</v>
      </c>
      <c r="G17" s="217" t="s">
        <v>162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19238</v>
      </c>
      <c r="C18" s="221">
        <v>517.24185258342368</v>
      </c>
      <c r="D18" s="226">
        <v>111.58216706518364</v>
      </c>
      <c r="E18" s="226">
        <v>609.85667221124766</v>
      </c>
      <c r="F18" s="208" t="s">
        <v>148</v>
      </c>
      <c r="G18" s="209" t="s">
        <v>163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5</v>
      </c>
      <c r="C19" s="221">
        <v>476.44799999999998</v>
      </c>
      <c r="D19" s="226">
        <v>106.30199999999999</v>
      </c>
      <c r="E19" s="226">
        <v>559.41</v>
      </c>
      <c r="F19" s="208" t="s">
        <v>149</v>
      </c>
      <c r="G19" s="209" t="s">
        <v>164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105979</v>
      </c>
      <c r="C20" s="224">
        <v>544.18052972763735</v>
      </c>
      <c r="D20" s="225">
        <v>112.69668792873921</v>
      </c>
      <c r="E20" s="225">
        <v>637.56816557998059</v>
      </c>
      <c r="F20" s="216" t="s">
        <v>150</v>
      </c>
      <c r="G20" s="217" t="s">
        <v>158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3718</v>
      </c>
      <c r="C21" s="221">
        <v>432.76534696073276</v>
      </c>
      <c r="D21" s="226">
        <v>99.777100591715694</v>
      </c>
      <c r="E21" s="226">
        <v>528.66186659494156</v>
      </c>
      <c r="F21" s="208" t="s">
        <v>151</v>
      </c>
      <c r="G21" s="209" t="s">
        <v>165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109697</v>
      </c>
      <c r="C22" s="224">
        <v>540.40429473919448</v>
      </c>
      <c r="D22" s="225">
        <v>112.25879969370051</v>
      </c>
      <c r="E22" s="225">
        <v>633.87696509476598</v>
      </c>
      <c r="F22" s="216" t="s">
        <v>152</v>
      </c>
      <c r="G22" s="217" t="s">
        <v>166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117</v>
      </c>
      <c r="C24" s="231">
        <v>783.65427350427331</v>
      </c>
      <c r="D24" s="232">
        <v>113.16042735042734</v>
      </c>
      <c r="E24" s="232">
        <v>843.21623931623913</v>
      </c>
      <c r="F24" s="210" t="s">
        <v>153</v>
      </c>
      <c r="G24" s="211" t="s">
        <v>167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510</v>
      </c>
      <c r="C25" s="231">
        <v>779.27288235294031</v>
      </c>
      <c r="D25" s="232">
        <v>91.837039215686303</v>
      </c>
      <c r="E25" s="231">
        <v>836.52543137254816</v>
      </c>
      <c r="F25" s="210" t="s">
        <v>155</v>
      </c>
      <c r="G25" s="211" t="s">
        <v>168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647.64</v>
      </c>
      <c r="D26" s="232">
        <v>62.20750000000001</v>
      </c>
      <c r="E26" s="231">
        <v>697.66750000000002</v>
      </c>
      <c r="F26" s="210" t="s">
        <v>156</v>
      </c>
      <c r="G26" s="211" t="s">
        <v>154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110328</v>
      </c>
      <c r="C28" s="213">
        <v>541.77033210069396</v>
      </c>
      <c r="D28" s="214">
        <v>112.16353998984712</v>
      </c>
      <c r="E28" s="214">
        <v>635.03803549416659</v>
      </c>
      <c r="F28" s="215" t="s">
        <v>157</v>
      </c>
      <c r="G28" s="212" t="s">
        <v>166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PROSINCU'!B28-#REF!</f>
        <v>#REF!</v>
      </c>
      <c r="C17" s="173" t="e">
        <f>'u PROSINCU'!E28-#REF!</f>
        <v>#REF!</v>
      </c>
    </row>
    <row r="18" spans="1:6" x14ac:dyDescent="0.25">
      <c r="A18" s="173" t="s">
        <v>96</v>
      </c>
      <c r="B18" s="173" t="e">
        <f>'u PROSINCU'!B36-#REF!</f>
        <v>#REF!</v>
      </c>
      <c r="C18" s="173" t="e">
        <f>'u PROSINCU'!E36-#REF!</f>
        <v>#REF!</v>
      </c>
    </row>
    <row r="19" spans="1:6" x14ac:dyDescent="0.25">
      <c r="A19" s="173" t="s">
        <v>102</v>
      </c>
      <c r="B19" s="173" t="e">
        <f>'u PROSINCU'!B43-#REF!</f>
        <v>#REF!</v>
      </c>
      <c r="C19" s="173" t="e">
        <f>'u PROSINCU'!E43-#REF!</f>
        <v>#REF!</v>
      </c>
    </row>
    <row r="20" spans="1:6" x14ac:dyDescent="0.25">
      <c r="A20" s="159" t="s">
        <v>97</v>
      </c>
      <c r="B20" s="170" t="e">
        <f>'u PROSINCU'!B45-#REF!</f>
        <v>#REF!</v>
      </c>
      <c r="C20" s="159" t="e">
        <f>'u PROSINCU'!E45-#REF!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PROSINCU'!B25-#REF!</f>
        <v>#REF!</v>
      </c>
      <c r="C26" s="173" t="e">
        <f>('u PROSINCU'!B32+'u PROSINCU'!B33)-(#REF!+#REF!)</f>
        <v>#REF!</v>
      </c>
      <c r="D26" s="173" t="e">
        <f>'u PROSINCU'!E25-#REF!</f>
        <v>#REF!</v>
      </c>
      <c r="E26" s="173" t="e">
        <f>('u PROSINCU'!E32+'u PROSINCU'!E33)-(#REF!+#REF!)</f>
        <v>#REF!</v>
      </c>
    </row>
    <row r="27" spans="1:6" x14ac:dyDescent="0.25">
      <c r="A27" s="151" t="s">
        <v>107</v>
      </c>
      <c r="B27" s="173" t="e">
        <f>'u PROSINCU'!B26-#REF!</f>
        <v>#REF!</v>
      </c>
      <c r="C27" s="173" t="e">
        <f>'u PROSINCU'!B34-#REF!</f>
        <v>#REF!</v>
      </c>
      <c r="D27" s="173" t="e">
        <f>'u PROSINCU'!E26-#REF!</f>
        <v>#REF!</v>
      </c>
      <c r="E27" s="173" t="e">
        <f>'u PROSINCU'!E34-#REF!</f>
        <v>#REF!</v>
      </c>
    </row>
    <row r="28" spans="1:6" x14ac:dyDescent="0.25">
      <c r="A28" s="151" t="s">
        <v>106</v>
      </c>
      <c r="B28" s="173" t="e">
        <f>'u PROSINCU'!B27-#REF!</f>
        <v>#REF!</v>
      </c>
      <c r="C28" s="173" t="e">
        <f>'u PROSINCU'!B35-#REF!</f>
        <v>#REF!</v>
      </c>
      <c r="D28" s="173" t="e">
        <f>'u PROSINCU'!E27-#REF!</f>
        <v>#REF!</v>
      </c>
      <c r="E28" s="173" t="e">
        <f>'u PROSINCU'!E35-#REF!</f>
        <v>#REF!</v>
      </c>
    </row>
    <row r="29" spans="1:6" x14ac:dyDescent="0.25">
      <c r="A29" s="151" t="s">
        <v>109</v>
      </c>
      <c r="B29" s="173" t="e">
        <f>'u PROSINCU'!B28-#REF!</f>
        <v>#REF!</v>
      </c>
      <c r="C29" s="173" t="e">
        <f>'u PROSINCU'!B36-#REF!</f>
        <v>#REF!</v>
      </c>
      <c r="D29" s="173" t="e">
        <f>'u PROSINCU'!E28-#REF!</f>
        <v>#REF!</v>
      </c>
      <c r="E29" s="173" t="e">
        <f>'u PROSINCU'!E36-#REF!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PROSINCU</vt:lpstr>
      <vt:lpstr>u PROSINCU 2024.-prema svotama</vt:lpstr>
      <vt:lpstr>u PROSINCU 2024.-svote bez MU</vt:lpstr>
      <vt:lpstr>DOM u PROSINCU 2024.</vt:lpstr>
      <vt:lpstr>kontrola (2)</vt:lpstr>
      <vt:lpstr>'DOM u PROSINCU 2024.'!Podrucje_ispisa</vt:lpstr>
      <vt:lpstr>'u PROSINCU'!Podrucje_ispisa</vt:lpstr>
      <vt:lpstr>'u PROSINCU 2024.-prema svotama'!Podrucje_ispisa</vt:lpstr>
      <vt:lpstr>'u PROSINCU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2024-12-20T11:29:53Z</cp:lastPrinted>
  <dcterms:created xsi:type="dcterms:W3CDTF">2012-01-05T13:22:43Z</dcterms:created>
  <dcterms:modified xsi:type="dcterms:W3CDTF">2024-12-20T11:30:32Z</dcterms:modified>
</cp:coreProperties>
</file>